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 codeName="{B08E4597-CF32-672E-EC9B-63DB714DCB7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x\Dropbox\Zakelijk\ParsePort\Templates\DNB\"/>
    </mc:Choice>
  </mc:AlternateContent>
  <xr:revisionPtr revIDLastSave="0" documentId="8_{B93E3E0C-ED01-4B62-9D23-473FA2B88F1C}" xr6:coauthVersionLast="45" xr6:coauthVersionMax="45" xr10:uidLastSave="{00000000-0000-0000-0000-000000000000}"/>
  <bookViews>
    <workbookView xWindow="-28920" yWindow="-120" windowWidth="29040" windowHeight="15840" xr2:uid="{34D9DC1A-5DE2-4098-9C0D-6C6448E13C1F}"/>
  </bookViews>
  <sheets>
    <sheet name="General data" sheetId="2" r:id="rId1"/>
    <sheet name="XBRL Errors" sheetId="3" r:id="rId2"/>
    <sheet name="Index" sheetId="4" r:id="rId3"/>
    <sheet name="Show" sheetId="5" state="hidden" r:id="rId4"/>
    <sheet name="Hierarchies" sheetId="6" state="hidden" r:id="rId5"/>
    <sheet name="TG0001" sheetId="7" state="hidden" r:id="rId6"/>
    <sheet name="TG0101" sheetId="8" state="hidden" r:id="rId7"/>
    <sheet name="TG0102" sheetId="9" state="hidden" r:id="rId8"/>
    <sheet name="TG0103" sheetId="10" state="hidden" r:id="rId9"/>
    <sheet name="TG0201" sheetId="11" state="hidden" r:id="rId10"/>
    <sheet name="TG0202" sheetId="12" state="hidden" r:id="rId11"/>
    <sheet name="TG0301" sheetId="13" state="hidden" r:id="rId12"/>
    <sheet name="TG0302" sheetId="14" state="hidden" r:id="rId13"/>
    <sheet name="TG0303" sheetId="15" state="hidden" r:id="rId14"/>
    <sheet name="TG0401" sheetId="16" state="hidden" r:id="rId15"/>
    <sheet name="TG0402" sheetId="17" state="hidden" r:id="rId16"/>
    <sheet name="TG0404" sheetId="18" state="hidden" r:id="rId17"/>
    <sheet name="TG0501" sheetId="19" state="hidden" r:id="rId18"/>
    <sheet name="TG0502" sheetId="20" state="hidden" r:id="rId19"/>
    <sheet name="TG0503" sheetId="21" state="hidden" r:id="rId20"/>
    <sheet name="TG0504" sheetId="22" state="hidden" r:id="rId21"/>
    <sheet name="TG0601" sheetId="23" state="hidden" r:id="rId22"/>
    <sheet name="TG0602" sheetId="24" state="hidden" r:id="rId23"/>
    <sheet name="TG0603" sheetId="25" state="hidden" r:id="rId24"/>
    <sheet name="TG0604" sheetId="26" state="hidden" r:id="rId25"/>
    <sheet name="TG0605" sheetId="27" state="hidden" r:id="rId26"/>
    <sheet name="TG0606" sheetId="28" state="hidden" r:id="rId27"/>
    <sheet name="TG0701" sheetId="29" state="hidden" r:id="rId28"/>
    <sheet name="TG0702" sheetId="30" state="hidden" r:id="rId29"/>
    <sheet name="TG0703" sheetId="31" state="hidden" r:id="rId30"/>
    <sheet name="TG0704" sheetId="32" state="hidden" r:id="rId31"/>
  </sheets>
  <functionGroups builtInGroupCount="19"/>
  <definedNames>
    <definedName name="anscount" hidden="1">1</definedName>
    <definedName name="Currencies" localSheetId="0">'General data'!$V$1:$V$159</definedName>
    <definedName name="dr_x_0">'TG0101'!$B$16</definedName>
    <definedName name="dr_x_1">'TG0102'!$B$16</definedName>
    <definedName name="dr_x_10">'TG0401'!$B$16</definedName>
    <definedName name="dr_x_11">'TG0401'!$C$16</definedName>
    <definedName name="dr_x_12">'TG0402'!$B$16</definedName>
    <definedName name="dr_x_13">'TG0402'!$C$16</definedName>
    <definedName name="dr_x_14">'TG0404'!$B$16</definedName>
    <definedName name="dr_x_15">'TG0404'!$C$16</definedName>
    <definedName name="dr_x_16">'TG0404'!$D$16</definedName>
    <definedName name="dr_x_17">'TG0501'!$B$16</definedName>
    <definedName name="dr_x_18">'TG0501'!$C$16</definedName>
    <definedName name="dr_x_19">'TG0502'!$B$16</definedName>
    <definedName name="dr_x_2">'TG0103'!$B$16</definedName>
    <definedName name="dr_x_20">'TG0502'!$C$16</definedName>
    <definedName name="dr_x_21">'TG0503'!$B$16</definedName>
    <definedName name="dr_x_22">'TG0503'!$C$16</definedName>
    <definedName name="dr_x_23">'TG0503'!$D$16</definedName>
    <definedName name="dr_x_24">'TG0504'!$B$16</definedName>
    <definedName name="dr_x_25">'TG0504'!$C$16</definedName>
    <definedName name="dr_x_26">'TG0504'!$D$16</definedName>
    <definedName name="dr_x_27">'TG0601'!$B$16</definedName>
    <definedName name="dr_x_28">'TG0601'!$C$16</definedName>
    <definedName name="dr_x_29">'TG0601'!$D$16</definedName>
    <definedName name="dr_x_3">'TG0201'!$B$16</definedName>
    <definedName name="dr_x_30">'TG0602'!$B$16</definedName>
    <definedName name="dr_x_31">'TG0602'!$C$16</definedName>
    <definedName name="dr_x_32">'TG0602'!$D$16</definedName>
    <definedName name="dr_x_33">'TG0603'!$B$13</definedName>
    <definedName name="dr_x_34">'TG0603'!$C$13</definedName>
    <definedName name="dr_x_35">'TG0604'!$B$13</definedName>
    <definedName name="dr_x_36">'TG0604'!$C$13</definedName>
    <definedName name="dr_x_37">'TG0605'!$B$13</definedName>
    <definedName name="dr_x_38">'TG0605'!$C$13</definedName>
    <definedName name="dr_x_39">'TG0606'!$B$13</definedName>
    <definedName name="dr_x_4">'TG0201'!$C$16</definedName>
    <definedName name="dr_x_40">'TG0606'!$C$13</definedName>
    <definedName name="dr_x_5">'TG0202'!$B$16</definedName>
    <definedName name="dr_x_6">'TG0202'!$C$16</definedName>
    <definedName name="dr_x_7">'TG0301'!$B$16</definedName>
    <definedName name="dr_x_8">'TG0302'!$B$16</definedName>
    <definedName name="dr_x_9">'TG0303'!$B$16</definedName>
    <definedName name="hier_dom003_001">Hierarchies!$L$2:$L$180</definedName>
    <definedName name="hier_dom008_003">Hierarchies!$E$2:$E$16</definedName>
    <definedName name="hier_dom013_001">Hierarchies!$K$2:$K$6</definedName>
    <definedName name="hier_dom030_006">Hierarchies!$N$2:$N$263</definedName>
    <definedName name="hier_dom030_008">Hierarchies!$D$2:$D$262</definedName>
    <definedName name="hier_dom050_042">Hierarchies!$H$2:$H$3</definedName>
    <definedName name="hier_dom050_043">Hierarchies!$C$2:$C$3</definedName>
    <definedName name="hier_dom052_005">Hierarchies!$R$2:$R$5</definedName>
    <definedName name="hier_dom052_006">Hierarchies!$P$2:$P$6</definedName>
    <definedName name="hier_dom057_001">Hierarchies!$B$2:$B$10</definedName>
    <definedName name="hier_dom057_002">Hierarchies!$G$2:$G$11</definedName>
    <definedName name="hier_dom059_001">Hierarchies!$I$2:$I$7</definedName>
    <definedName name="hier_dom060_001">Hierarchies!$J$2:$J$5</definedName>
    <definedName name="Modules" localSheetId="0">'General data'!$S$1:$S$5</definedName>
    <definedName name="PP_CompressOutput" localSheetId="0">'General data'!$D$49</definedName>
    <definedName name="PP_ConcatenateAssertionMessages">'General data'!$D$37</definedName>
    <definedName name="PP_Country" localSheetId="0">'General data'!$D$16</definedName>
    <definedName name="PP_Currency" localSheetId="0">'General data'!$D$18</definedName>
    <definedName name="PP_Debug" localSheetId="0">'General data'!$D$51</definedName>
    <definedName name="PP_DecimalDecimals" localSheetId="0">'General data'!$D$33</definedName>
    <definedName name="PP_DecimalPrecision" localSheetId="0">'General data'!$D$35</definedName>
    <definedName name="PP_DeclarerType" localSheetId="0">'General data'!$D$44</definedName>
    <definedName name="PP_Domain" localSheetId="0">'General data'!$D$46</definedName>
    <definedName name="PP_FilingEmailAddress" localSheetId="0">'General data'!$D$42</definedName>
    <definedName name="PP_Identifier" localSheetId="0">'General data'!$D$10</definedName>
    <definedName name="PP_Language" localSheetId="0">'General data'!$D$50</definedName>
    <definedName name="PP_Module" localSheetId="0">'General data'!$D$22</definedName>
    <definedName name="PP_MonetaryDecimals" localSheetId="0">'General data'!$D$29</definedName>
    <definedName name="PP_MonetaryPrecision" localSheetId="0">'General data'!$D$31</definedName>
    <definedName name="PP_Period_end_date" localSheetId="0">'General data'!$D$14</definedName>
    <definedName name="PP_Period_start_date" localSheetId="0">'General data'!$D$12</definedName>
    <definedName name="PP_PostParser" localSheetId="0">'General data'!$D$40</definedName>
    <definedName name="PP_PostParserParameter" localSheetId="0">'General data'!$D$48</definedName>
    <definedName name="PP_Taxonomy" localSheetId="0">'General data'!$D$20</definedName>
    <definedName name="rAddReqs" localSheetId="0">'General data'!$39:$53</definedName>
    <definedName name="rAddTitle" localSheetId="0">'General data'!$B$38</definedName>
    <definedName name="rEntryPointCode">'General data'!$E$22</definedName>
    <definedName name="rEntryPointNumber">'General data'!$J$8</definedName>
    <definedName name="rVersion">'General data'!$J$1</definedName>
    <definedName name="Taxonomies" localSheetId="0">'General data'!$W$1:$W$1</definedName>
    <definedName name="TekstcontroleSchermExcel" localSheetId="2" hidden="1">{"BRIEF",#N/A,FALSE,"BRIEF";"OFFBAL",#N/A,FALSE,"OFFBAL"}</definedName>
    <definedName name="TekstcontroleSchermExcel" localSheetId="1" hidden="1">{"BRIEF",#N/A,FALSE,"BRIEF";"OFFBAL",#N/A,FALSE,"OFFBAL"}</definedName>
    <definedName name="TekstcontroleSchermExcel" hidden="1">{"BRIEF",#N/A,FALSE,"BRIEF";"OFFBAL",#N/A,FALSE,"OFFBAL"}</definedName>
    <definedName name="wrn.TEST." localSheetId="2" hidden="1">{"BRIEF",#N/A,FALSE,"BRIEF";"OFFBAL",#N/A,FALSE,"OFFBAL"}</definedName>
    <definedName name="wrn.TEST." localSheetId="1" hidden="1">{"BRIEF",#N/A,FALSE,"BRIEF";"OFFBAL",#N/A,FALSE,"OFFBAL"}</definedName>
    <definedName name="wrn.TEST." hidden="1">{"BRIEF",#N/A,FALSE,"BRIEF";"OFFBAL",#N/A,FALSE,"OFFBAL"}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5" l="1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E31" i="4"/>
  <c r="E30" i="4"/>
  <c r="E29" i="4"/>
  <c r="E28" i="4"/>
  <c r="E27" i="4"/>
  <c r="E26" i="4"/>
  <c r="E25" i="4"/>
  <c r="E24" i="4"/>
  <c r="E23" i="4"/>
  <c r="E22" i="4"/>
  <c r="E21" i="4"/>
  <c r="E20" i="4"/>
  <c r="B15" i="5"/>
  <c r="AA17" i="20" s="1"/>
  <c r="E19" i="4"/>
  <c r="E18" i="4"/>
  <c r="E17" i="4"/>
  <c r="E16" i="4"/>
  <c r="B11" i="5"/>
  <c r="AT17" i="16" s="1"/>
  <c r="E15" i="4"/>
  <c r="E14" i="4"/>
  <c r="E13" i="4"/>
  <c r="E12" i="4"/>
  <c r="B7" i="5"/>
  <c r="AG17" i="12" s="1"/>
  <c r="E11" i="4"/>
  <c r="E10" i="4"/>
  <c r="E9" i="4"/>
  <c r="E8" i="4"/>
  <c r="B3" i="5"/>
  <c r="W17" i="8" s="1"/>
  <c r="E7" i="4"/>
  <c r="E6" i="4"/>
  <c r="F46" i="2"/>
  <c r="E46" i="2"/>
  <c r="F44" i="2"/>
  <c r="E44" i="2"/>
  <c r="F40" i="2"/>
  <c r="F33" i="2"/>
  <c r="F31" i="2"/>
  <c r="D27" i="2"/>
  <c r="E27" i="2" s="1"/>
  <c r="F22" i="2"/>
  <c r="E22" i="2"/>
  <c r="B18" i="5" s="1"/>
  <c r="F20" i="2"/>
  <c r="F18" i="2"/>
  <c r="E18" i="2"/>
  <c r="F14" i="2"/>
  <c r="E14" i="2"/>
  <c r="F12" i="2"/>
  <c r="E12" i="2"/>
  <c r="F10" i="2"/>
  <c r="E10" i="2"/>
  <c r="AB15" i="23" l="1"/>
  <c r="AC17" i="23"/>
  <c r="AB17" i="23"/>
  <c r="AC15" i="23"/>
  <c r="B27" i="5"/>
  <c r="AH17" i="12"/>
  <c r="AB17" i="20"/>
  <c r="B4" i="5"/>
  <c r="B8" i="5"/>
  <c r="B12" i="5"/>
  <c r="B16" i="5"/>
  <c r="B20" i="5"/>
  <c r="B24" i="5"/>
  <c r="B23" i="5"/>
  <c r="AU17" i="16"/>
  <c r="B13" i="5"/>
  <c r="B25" i="5"/>
  <c r="V15" i="8"/>
  <c r="AG15" i="12"/>
  <c r="AT15" i="16"/>
  <c r="AA15" i="20"/>
  <c r="B19" i="5"/>
  <c r="B9" i="5"/>
  <c r="B21" i="5"/>
  <c r="B2" i="5"/>
  <c r="J19" i="7" s="1"/>
  <c r="B10" i="5"/>
  <c r="B14" i="5"/>
  <c r="B22" i="5"/>
  <c r="B26" i="5"/>
  <c r="W15" i="8"/>
  <c r="AH15" i="12"/>
  <c r="AU15" i="16"/>
  <c r="AB15" i="20"/>
  <c r="B5" i="5"/>
  <c r="B17" i="5"/>
  <c r="B6" i="5"/>
  <c r="V17" i="8"/>
  <c r="J13" i="7" l="1"/>
  <c r="AK17" i="11"/>
  <c r="AJ15" i="11"/>
  <c r="AJ17" i="11"/>
  <c r="AK15" i="11"/>
  <c r="I19" i="7"/>
  <c r="O14" i="26"/>
  <c r="N14" i="26"/>
  <c r="O12" i="26"/>
  <c r="N12" i="26"/>
  <c r="AD17" i="18"/>
  <c r="AE17" i="18"/>
  <c r="AE15" i="18"/>
  <c r="AD15" i="18"/>
  <c r="X15" i="9"/>
  <c r="Y17" i="9"/>
  <c r="X17" i="9"/>
  <c r="Y15" i="9"/>
  <c r="I13" i="7"/>
  <c r="AN17" i="14"/>
  <c r="AM17" i="14"/>
  <c r="AN15" i="14"/>
  <c r="AM15" i="14"/>
  <c r="L22" i="31"/>
  <c r="K22" i="31"/>
  <c r="L12" i="31"/>
  <c r="K12" i="31"/>
  <c r="L28" i="29"/>
  <c r="K12" i="29"/>
  <c r="K28" i="29"/>
  <c r="L12" i="29"/>
  <c r="K21" i="32"/>
  <c r="J21" i="32"/>
  <c r="K12" i="32"/>
  <c r="J12" i="32"/>
  <c r="AE17" i="24"/>
  <c r="AD17" i="24"/>
  <c r="AE15" i="24"/>
  <c r="AD15" i="24"/>
  <c r="O14" i="27"/>
  <c r="N12" i="27"/>
  <c r="N14" i="27"/>
  <c r="O12" i="27"/>
  <c r="O14" i="25"/>
  <c r="N14" i="25"/>
  <c r="O12" i="25"/>
  <c r="N12" i="25"/>
  <c r="AD17" i="22"/>
  <c r="AE15" i="22"/>
  <c r="AE17" i="22"/>
  <c r="AD15" i="22"/>
  <c r="Z17" i="19"/>
  <c r="Y15" i="19"/>
  <c r="Y17" i="19"/>
  <c r="Z15" i="19"/>
  <c r="AC17" i="21"/>
  <c r="AB17" i="21"/>
  <c r="AC15" i="21"/>
  <c r="AB15" i="21"/>
  <c r="O14" i="28"/>
  <c r="N14" i="28"/>
  <c r="O12" i="28"/>
  <c r="N12" i="28"/>
  <c r="X17" i="10"/>
  <c r="Y15" i="10"/>
  <c r="Y17" i="10"/>
  <c r="X15" i="10"/>
  <c r="AQ17" i="15"/>
  <c r="AP17" i="15"/>
  <c r="AQ15" i="15"/>
  <c r="AP15" i="15"/>
  <c r="AV17" i="17"/>
  <c r="AU15" i="17"/>
  <c r="AU17" i="17"/>
  <c r="AV15" i="17"/>
  <c r="L22" i="30"/>
  <c r="K22" i="30"/>
  <c r="L12" i="30"/>
  <c r="K12" i="30"/>
  <c r="W17" i="13"/>
  <c r="V15" i="13"/>
  <c r="V17" i="13"/>
  <c r="W15" i="13"/>
</calcChain>
</file>

<file path=xl/sharedStrings.xml><?xml version="1.0" encoding="utf-8"?>
<sst xmlns="http://schemas.openxmlformats.org/spreadsheetml/2006/main" count="2827" uniqueCount="1193">
  <si>
    <t>Version:</t>
  </si>
  <si>
    <t>Not applicable/All geographical areas</t>
  </si>
  <si>
    <t>http://standards.iso.org/iso/17442</t>
  </si>
  <si>
    <t>01</t>
  </si>
  <si>
    <t>EUR</t>
  </si>
  <si>
    <t>AFGHANISTAN</t>
  </si>
  <si>
    <t>AED</t>
  </si>
  <si>
    <t xml:space="preserve"> </t>
  </si>
  <si>
    <t>ALBANIA</t>
  </si>
  <si>
    <t>AFN</t>
  </si>
  <si>
    <t>ALGERIA</t>
  </si>
  <si>
    <t>ALL</t>
  </si>
  <si>
    <t>AMERICAN SAMOA</t>
  </si>
  <si>
    <t>AMD</t>
  </si>
  <si>
    <t>ANDORRA</t>
  </si>
  <si>
    <t>ANG</t>
  </si>
  <si>
    <t>ANGOLA</t>
  </si>
  <si>
    <t>AOA</t>
  </si>
  <si>
    <t>General Data</t>
  </si>
  <si>
    <t>/General data label{B}</t>
  </si>
  <si>
    <t>/General data value{E}</t>
  </si>
  <si>
    <t>ANGUILLA</t>
  </si>
  <si>
    <t>ARS</t>
  </si>
  <si>
    <t>ANTARCTICA</t>
  </si>
  <si>
    <t>AUD</t>
  </si>
  <si>
    <t>*</t>
  </si>
  <si>
    <t>Identifier</t>
  </si>
  <si>
    <t>:</t>
  </si>
  <si>
    <t>LEGALIDENTIFIER20POS</t>
  </si>
  <si>
    <t>ANTIGUA AND BARBUDA</t>
  </si>
  <si>
    <t>AWG</t>
  </si>
  <si>
    <t>ARGENTINA</t>
  </si>
  <si>
    <t>14</t>
  </si>
  <si>
    <t>AZN</t>
  </si>
  <si>
    <t>Period start date</t>
  </si>
  <si>
    <t>ARMENIA</t>
  </si>
  <si>
    <t>15</t>
  </si>
  <si>
    <t>BAM</t>
  </si>
  <si>
    <t>ARUBA</t>
  </si>
  <si>
    <t>16</t>
  </si>
  <si>
    <t>BBD</t>
  </si>
  <si>
    <t>Period end date</t>
  </si>
  <si>
    <t>AUSTRALIA</t>
  </si>
  <si>
    <t>17</t>
  </si>
  <si>
    <t>BDT</t>
  </si>
  <si>
    <t>AUSTRIA</t>
  </si>
  <si>
    <t>18</t>
  </si>
  <si>
    <t>BGN</t>
  </si>
  <si>
    <t>Country</t>
  </si>
  <si>
    <t>AZERBAIJAN</t>
  </si>
  <si>
    <t>19</t>
  </si>
  <si>
    <t>BHD</t>
  </si>
  <si>
    <t>BAHAMAS</t>
  </si>
  <si>
    <t>20</t>
  </si>
  <si>
    <t>BIF</t>
  </si>
  <si>
    <t>Filing Currency</t>
  </si>
  <si>
    <t>BAHRAIN</t>
  </si>
  <si>
    <t>All</t>
  </si>
  <si>
    <t>BMD</t>
  </si>
  <si>
    <t>BANGLADESH</t>
  </si>
  <si>
    <t>BND</t>
  </si>
  <si>
    <t>Taxonomy</t>
  </si>
  <si>
    <t>BARBADOS</t>
  </si>
  <si>
    <t>BOB</t>
  </si>
  <si>
    <t>BELARUS</t>
  </si>
  <si>
    <t>BRL</t>
  </si>
  <si>
    <t>Module</t>
  </si>
  <si>
    <t>BELGIUM</t>
  </si>
  <si>
    <t>http://www.swift.com</t>
  </si>
  <si>
    <t>BSD</t>
  </si>
  <si>
    <t>BELIZE</t>
  </si>
  <si>
    <t>BTN</t>
  </si>
  <si>
    <t>BENIN</t>
  </si>
  <si>
    <t>BWP</t>
  </si>
  <si>
    <t>Advanced Requirements</t>
  </si>
  <si>
    <t>BERMUDA</t>
  </si>
  <si>
    <t>BYN</t>
  </si>
  <si>
    <t>BHUTAN</t>
  </si>
  <si>
    <t>BZD</t>
  </si>
  <si>
    <t>Identifier scheme</t>
  </si>
  <si>
    <t>BOLIVIA, PLURINATIONAL STATE OF</t>
  </si>
  <si>
    <t>CAD</t>
  </si>
  <si>
    <t>BRAZIL</t>
  </si>
  <si>
    <t>COP</t>
  </si>
  <si>
    <t>Monetary decimals</t>
  </si>
  <si>
    <t>BRITISH INDIAN OCEAN TERRITORY</t>
  </si>
  <si>
    <t>CRC</t>
  </si>
  <si>
    <t>BRUNEI DARUSSALAM</t>
  </si>
  <si>
    <t>CUC</t>
  </si>
  <si>
    <t>Monetary precision</t>
  </si>
  <si>
    <t>BULGARIA</t>
  </si>
  <si>
    <t>CUP</t>
  </si>
  <si>
    <t>BURKINA FASO</t>
  </si>
  <si>
    <t>CVE</t>
  </si>
  <si>
    <t>Pure decimals</t>
  </si>
  <si>
    <t>BURUNDI</t>
  </si>
  <si>
    <t>CZK</t>
  </si>
  <si>
    <t>CAMBODIA</t>
  </si>
  <si>
    <t>DJF</t>
  </si>
  <si>
    <t>Pure precision</t>
  </si>
  <si>
    <r>
      <rPr>
        <b/>
        <sz val="12"/>
        <color rgb="FF14618A"/>
        <rFont val="Calibri"/>
        <family val="2"/>
        <scheme val="minor"/>
      </rPr>
      <t>#XBRL</t>
    </r>
    <r>
      <rPr>
        <sz val="12"/>
        <color rgb="FF14618A"/>
        <rFont val="Calibri"/>
        <family val="2"/>
        <scheme val="minor"/>
      </rPr>
      <t xml:space="preserve"> made simple!</t>
    </r>
  </si>
  <si>
    <t>CAMEROON</t>
  </si>
  <si>
    <t>DKK</t>
  </si>
  <si>
    <t>CANADA</t>
  </si>
  <si>
    <t>DOP</t>
  </si>
  <si>
    <t>Concatenate Errors</t>
  </si>
  <si>
    <t>CAPE VERDE</t>
  </si>
  <si>
    <t>DZD</t>
  </si>
  <si>
    <t>Additional Requirements (Country specific)</t>
  </si>
  <si>
    <t>CAYMAN ISLANDS</t>
  </si>
  <si>
    <t>EGP</t>
  </si>
  <si>
    <t>CENTRAL AFRICAN REPUBLIC</t>
  </si>
  <si>
    <t>ERN</t>
  </si>
  <si>
    <t>Post Parsing features</t>
  </si>
  <si>
    <t>CHAD</t>
  </si>
  <si>
    <t>ETB</t>
  </si>
  <si>
    <t>CHILE</t>
  </si>
  <si>
    <t>Reporter e-mail</t>
  </si>
  <si>
    <t>CHINA</t>
  </si>
  <si>
    <t>FJD</t>
  </si>
  <si>
    <t>CHRISTMAS ISLAND</t>
  </si>
  <si>
    <t>FKP</t>
  </si>
  <si>
    <t>Declarer Type</t>
  </si>
  <si>
    <t>COCOS (KEELING) ISLANDS</t>
  </si>
  <si>
    <t>GBP</t>
  </si>
  <si>
    <t>COLOMBIA</t>
  </si>
  <si>
    <t>GEL</t>
  </si>
  <si>
    <t>Domain</t>
  </si>
  <si>
    <t>COMOROS</t>
  </si>
  <si>
    <t>GGP</t>
  </si>
  <si>
    <t>CONGO</t>
  </si>
  <si>
    <t>GHS</t>
  </si>
  <si>
    <t>ParsePort-specific parameters:</t>
  </si>
  <si>
    <t>SII_</t>
  </si>
  <si>
    <t>CONGO, THE DEMOCRATIC REPUBLIC OF THE</t>
  </si>
  <si>
    <t>GIP</t>
  </si>
  <si>
    <t>Compress contexts</t>
  </si>
  <si>
    <t>COOK ISLANDS</t>
  </si>
  <si>
    <t>GMD</t>
  </si>
  <si>
    <t>Language</t>
  </si>
  <si>
    <t>EN</t>
  </si>
  <si>
    <t>COSTA RICA</t>
  </si>
  <si>
    <t>GNF</t>
  </si>
  <si>
    <t>Debug mode</t>
  </si>
  <si>
    <t>CÔTE D'IVOIRE</t>
  </si>
  <si>
    <t>GTQ</t>
  </si>
  <si>
    <t>LookupValue fallback</t>
  </si>
  <si>
    <t>CROATIA</t>
  </si>
  <si>
    <t>GYD</t>
  </si>
  <si>
    <t>//General data label{B}</t>
  </si>
  <si>
    <t>//General data value{E}</t>
  </si>
  <si>
    <t>CUBA</t>
  </si>
  <si>
    <t>HKD</t>
  </si>
  <si>
    <t>CURAÇAO</t>
  </si>
  <si>
    <t>HNL</t>
  </si>
  <si>
    <t>CYPRUS</t>
  </si>
  <si>
    <t>HRK</t>
  </si>
  <si>
    <t>CZECH REPUBLIC</t>
  </si>
  <si>
    <t>HTG</t>
  </si>
  <si>
    <t>DENMARK</t>
  </si>
  <si>
    <t>HUF</t>
  </si>
  <si>
    <t>DJIBOUTI</t>
  </si>
  <si>
    <t>IDR</t>
  </si>
  <si>
    <t>DOMINICA</t>
  </si>
  <si>
    <t>ILS</t>
  </si>
  <si>
    <t>DOMINICAN REPUBLIC</t>
  </si>
  <si>
    <t>IMP</t>
  </si>
  <si>
    <t>ECUADOR</t>
  </si>
  <si>
    <t>INR</t>
  </si>
  <si>
    <t>EGYPT</t>
  </si>
  <si>
    <t>IQD</t>
  </si>
  <si>
    <t>EL SALVADOR</t>
  </si>
  <si>
    <t>IRR</t>
  </si>
  <si>
    <t>EQUATORIAL GUINEA</t>
  </si>
  <si>
    <t>ISK</t>
  </si>
  <si>
    <t>ERITREA</t>
  </si>
  <si>
    <t>JEP</t>
  </si>
  <si>
    <t>ESTONIA</t>
  </si>
  <si>
    <t>JMD</t>
  </si>
  <si>
    <t>ETHIOPIA</t>
  </si>
  <si>
    <t>JOD</t>
  </si>
  <si>
    <t>FALKLAND ISLANDS (MALVINAS)</t>
  </si>
  <si>
    <t>JPY</t>
  </si>
  <si>
    <t>FAROE ISLANDS</t>
  </si>
  <si>
    <t>KES</t>
  </si>
  <si>
    <t>FIJI</t>
  </si>
  <si>
    <t>KGS</t>
  </si>
  <si>
    <t>FINLAND</t>
  </si>
  <si>
    <t>KHR</t>
  </si>
  <si>
    <t>FRANCE</t>
  </si>
  <si>
    <t>KMF</t>
  </si>
  <si>
    <t>FRENCH GUIANA</t>
  </si>
  <si>
    <t>KPW</t>
  </si>
  <si>
    <t>FRENCH POLYNESIA</t>
  </si>
  <si>
    <t>KRW</t>
  </si>
  <si>
    <t>FRENCH SOUTHERN TERRITORIES</t>
  </si>
  <si>
    <t>KWD</t>
  </si>
  <si>
    <t>GABON</t>
  </si>
  <si>
    <t>KYD</t>
  </si>
  <si>
    <t>GAMBIA</t>
  </si>
  <si>
    <t>KZT</t>
  </si>
  <si>
    <t>GEORGIA</t>
  </si>
  <si>
    <t>LAK</t>
  </si>
  <si>
    <t>GERMANY</t>
  </si>
  <si>
    <t>LBP</t>
  </si>
  <si>
    <t>GHANA</t>
  </si>
  <si>
    <t>LKR</t>
  </si>
  <si>
    <t>GIBRALTAR</t>
  </si>
  <si>
    <t>LRD</t>
  </si>
  <si>
    <t>GREECE</t>
  </si>
  <si>
    <t>LSL</t>
  </si>
  <si>
    <t>GREENLAND</t>
  </si>
  <si>
    <t>LYD</t>
  </si>
  <si>
    <t>GRENADA</t>
  </si>
  <si>
    <t>MAD</t>
  </si>
  <si>
    <t>GUADELOUPE</t>
  </si>
  <si>
    <t>MDL</t>
  </si>
  <si>
    <t>GUAM</t>
  </si>
  <si>
    <t>MGA</t>
  </si>
  <si>
    <t>GUATEMALA</t>
  </si>
  <si>
    <t>MKD</t>
  </si>
  <si>
    <t>GUERNSEY</t>
  </si>
  <si>
    <t>MMK</t>
  </si>
  <si>
    <t>GUINEA</t>
  </si>
  <si>
    <t>MNT</t>
  </si>
  <si>
    <t>GUINEA-BISSAU</t>
  </si>
  <si>
    <t>MOP</t>
  </si>
  <si>
    <t>GUYANA</t>
  </si>
  <si>
    <t>MRO</t>
  </si>
  <si>
    <t>HAITI</t>
  </si>
  <si>
    <t>MUR</t>
  </si>
  <si>
    <t>HEARD ISLAND AND MCDONALD ISLANDS</t>
  </si>
  <si>
    <t>MVR</t>
  </si>
  <si>
    <t>HOLY SEE (VATICAN CITY STATE)</t>
  </si>
  <si>
    <t>MWK</t>
  </si>
  <si>
    <t>HONDURAS</t>
  </si>
  <si>
    <t>MXN</t>
  </si>
  <si>
    <t>HONG KONG</t>
  </si>
  <si>
    <t>MYR</t>
  </si>
  <si>
    <t>HUNGARY</t>
  </si>
  <si>
    <t>MZN</t>
  </si>
  <si>
    <t>ICELAND</t>
  </si>
  <si>
    <t>NAD</t>
  </si>
  <si>
    <t>INDIA</t>
  </si>
  <si>
    <t>NGN</t>
  </si>
  <si>
    <t>INDONESIA</t>
  </si>
  <si>
    <t>NIO</t>
  </si>
  <si>
    <t>IRAN, ISLAMIC REPUBLIC OF</t>
  </si>
  <si>
    <t>NOK</t>
  </si>
  <si>
    <t>IRAQ</t>
  </si>
  <si>
    <t>NPR</t>
  </si>
  <si>
    <t>IRELAND</t>
  </si>
  <si>
    <t>NZD</t>
  </si>
  <si>
    <t>ISLE OF MAN</t>
  </si>
  <si>
    <t>OMR</t>
  </si>
  <si>
    <t>ISRAEL</t>
  </si>
  <si>
    <t>PAB</t>
  </si>
  <si>
    <t>ITALY</t>
  </si>
  <si>
    <t>PEN</t>
  </si>
  <si>
    <t>JAMAICA</t>
  </si>
  <si>
    <t>PGK</t>
  </si>
  <si>
    <t>JAPAN</t>
  </si>
  <si>
    <t>PHP</t>
  </si>
  <si>
    <t>JERSEY</t>
  </si>
  <si>
    <t>PKR</t>
  </si>
  <si>
    <t>JORDAN</t>
  </si>
  <si>
    <t>PLN</t>
  </si>
  <si>
    <t>KAZAKHSTAN</t>
  </si>
  <si>
    <t>PYG</t>
  </si>
  <si>
    <t>KENYA</t>
  </si>
  <si>
    <t>QAR</t>
  </si>
  <si>
    <t>KIRIBATI</t>
  </si>
  <si>
    <t>RON</t>
  </si>
  <si>
    <t>KOREA, DEMOCRATIC PEOPLE'S REPUBLIC OF</t>
  </si>
  <si>
    <t>RSD</t>
  </si>
  <si>
    <t>KOREA, REPUBLIC OF</t>
  </si>
  <si>
    <t>RUB</t>
  </si>
  <si>
    <t>KUWAIT</t>
  </si>
  <si>
    <t>RWF</t>
  </si>
  <si>
    <t>KYRGYZSTAN</t>
  </si>
  <si>
    <t>SAR</t>
  </si>
  <si>
    <t>LAO PEOPLE'S DEMOCRATIC REPUBLIC</t>
  </si>
  <si>
    <t>SBD</t>
  </si>
  <si>
    <t>LATVIA</t>
  </si>
  <si>
    <t>SCR</t>
  </si>
  <si>
    <t>LEBANON</t>
  </si>
  <si>
    <t>SDG</t>
  </si>
  <si>
    <t>LESOTHO</t>
  </si>
  <si>
    <t>SEK</t>
  </si>
  <si>
    <t>LIBERIA</t>
  </si>
  <si>
    <t>SGD</t>
  </si>
  <si>
    <t>LIBYA</t>
  </si>
  <si>
    <t>SHP</t>
  </si>
  <si>
    <t>LIECHTENSTEIN</t>
  </si>
  <si>
    <t>SLL</t>
  </si>
  <si>
    <t>LITHUANIA</t>
  </si>
  <si>
    <t>SOS</t>
  </si>
  <si>
    <t>LUXEMBOURG</t>
  </si>
  <si>
    <t>http://www.cssf.lu</t>
  </si>
  <si>
    <t>SPL</t>
  </si>
  <si>
    <t>MACAO</t>
  </si>
  <si>
    <t>SRD</t>
  </si>
  <si>
    <t>MACEDONIA, THE FORMER YUGOSLAV REPUBLIC OF</t>
  </si>
  <si>
    <t>STD</t>
  </si>
  <si>
    <t>MADAGASCAR</t>
  </si>
  <si>
    <t>SVC</t>
  </si>
  <si>
    <t>MALAWI</t>
  </si>
  <si>
    <t>SYP</t>
  </si>
  <si>
    <t>MALAYSIA</t>
  </si>
  <si>
    <t>SZL</t>
  </si>
  <si>
    <t>MALDIVES</t>
  </si>
  <si>
    <t>THB</t>
  </si>
  <si>
    <t>MALI</t>
  </si>
  <si>
    <t>TJS</t>
  </si>
  <si>
    <t>MALTA</t>
  </si>
  <si>
    <t>TMT</t>
  </si>
  <si>
    <t>MARSHALL ISLANDS</t>
  </si>
  <si>
    <t>TND</t>
  </si>
  <si>
    <t>MARTINIQUE</t>
  </si>
  <si>
    <t>TOP</t>
  </si>
  <si>
    <t>MAURITANIA</t>
  </si>
  <si>
    <t>TRY</t>
  </si>
  <si>
    <t>MAURITIUS</t>
  </si>
  <si>
    <t>TTD</t>
  </si>
  <si>
    <t>MAYOTTE</t>
  </si>
  <si>
    <t>TVD</t>
  </si>
  <si>
    <t>MEXICO</t>
  </si>
  <si>
    <t>TWD</t>
  </si>
  <si>
    <t>MICRONESIA, FEDERATED STATES OF</t>
  </si>
  <si>
    <t>TZS</t>
  </si>
  <si>
    <t>MOLDOVA, REPUBLIC OF</t>
  </si>
  <si>
    <t>UAH</t>
  </si>
  <si>
    <t>MONACO</t>
  </si>
  <si>
    <t>UGX</t>
  </si>
  <si>
    <t>MONGOLIA</t>
  </si>
  <si>
    <t>USD</t>
  </si>
  <si>
    <t>MONTENEGRO</t>
  </si>
  <si>
    <t>UYU</t>
  </si>
  <si>
    <t>MONTSERRAT</t>
  </si>
  <si>
    <t>UZS</t>
  </si>
  <si>
    <t>MOROCCO</t>
  </si>
  <si>
    <t>VEF</t>
  </si>
  <si>
    <t>MOZAMBIQUE</t>
  </si>
  <si>
    <t>VND</t>
  </si>
  <si>
    <t>MYANMAR</t>
  </si>
  <si>
    <t>VUV</t>
  </si>
  <si>
    <t>NAMIBIA</t>
  </si>
  <si>
    <t>WST</t>
  </si>
  <si>
    <t>NAURU</t>
  </si>
  <si>
    <t>XAF</t>
  </si>
  <si>
    <t>NEPAL</t>
  </si>
  <si>
    <t>XCD</t>
  </si>
  <si>
    <t>NETHERLANDS</t>
  </si>
  <si>
    <t>XDR</t>
  </si>
  <si>
    <t>NEW CALEDONIA</t>
  </si>
  <si>
    <t>XOF</t>
  </si>
  <si>
    <t>NEW ZEALAND</t>
  </si>
  <si>
    <t>XPF</t>
  </si>
  <si>
    <t>NICARAGUA</t>
  </si>
  <si>
    <t>YER</t>
  </si>
  <si>
    <t>NIGER</t>
  </si>
  <si>
    <t>ZAR</t>
  </si>
  <si>
    <t>NIGERIA</t>
  </si>
  <si>
    <t>ZMW</t>
  </si>
  <si>
    <t>NIUE</t>
  </si>
  <si>
    <t>ZWD</t>
  </si>
  <si>
    <t>NORFOLK ISLAND</t>
  </si>
  <si>
    <t>NORTHERN MARIANA ISLANDS</t>
  </si>
  <si>
    <t>NORWAY</t>
  </si>
  <si>
    <t>SC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</si>
  <si>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</si>
  <si>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</si>
  <si>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</si>
  <si>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</si>
  <si>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</si>
  <si>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</si>
  <si>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</si>
  <si>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</si>
  <si>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</si>
  <si>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</si>
  <si>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</si>
  <si>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</si>
  <si>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</si>
  <si>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</si>
  <si>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</si>
  <si>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</si>
  <si>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RUSSIAN FEDERATION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</si>
  <si>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</si>
  <si>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</si>
  <si>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</si>
  <si>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</si>
  <si>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</si>
  <si>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</si>
  <si>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</si>
  <si>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</si>
  <si>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</si>
  <si>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</si>
  <si>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</si>
  <si>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</si>
  <si>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</si>
  <si>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</si>
  <si>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</si>
  <si>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</si>
  <si>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</si>
  <si>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</si>
  <si>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</si>
  <si>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</si>
  <si>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</si>
  <si>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</si>
  <si>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</si>
  <si>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</si>
  <si>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</si>
  <si>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</si>
  <si>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</si>
  <si>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</si>
  <si>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</si>
  <si>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</si>
  <si>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</si>
  <si>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</si>
  <si>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http://www.fi.se/instnr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</si>
  <si>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</si>
  <si>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</si>
  <si>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</si>
  <si>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</si>
  <si>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</si>
  <si>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</si>
  <si>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</si>
  <si>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</si>
  <si>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</si>
  <si>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</si>
  <si>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</si>
  <si>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</si>
  <si>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</si>
  <si>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</si>
  <si>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</si>
  <si>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</si>
  <si>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</si>
  <si>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</si>
  <si>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</si>
  <si>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</si>
  <si>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</si>
  <si>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</si>
  <si>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</si>
  <si>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</si>
  <si>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</si>
  <si>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</si>
  <si>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</si>
  <si>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</si>
  <si>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</si>
  <si>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</si>
  <si>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</si>
  <si>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</si>
  <si>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</si>
  <si>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</si>
  <si>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ÅLAND ISLANDS</t>
  </si>
  <si>
    <t>Other Countries</t>
  </si>
  <si>
    <t>Timestamp</t>
  </si>
  <si>
    <t>Error</t>
  </si>
  <si>
    <t>Index</t>
  </si>
  <si>
    <t>Template Code</t>
  </si>
  <si>
    <t>Template Name</t>
  </si>
  <si>
    <t>Reporting Status</t>
  </si>
  <si>
    <t>NL MSR 2.0.0</t>
  </si>
  <si>
    <t>Module with all tables</t>
  </si>
  <si>
    <t>MSR-ALL</t>
  </si>
  <si>
    <t>MSR Monthly Securities Reporting - Securities holdings and securities issued</t>
  </si>
  <si>
    <t>MSR-SHSI</t>
  </si>
  <si>
    <t>MSR Monthly Securities Reporting - Holdings</t>
  </si>
  <si>
    <t>MSR-HOLD</t>
  </si>
  <si>
    <t>MSR Monthly Securities Reporting - Securitization Vehicles</t>
  </si>
  <si>
    <t>MSR-SV</t>
  </si>
  <si>
    <t>MSR Monthly Securities Reporting - Custodians</t>
  </si>
  <si>
    <t>MSR-CUST</t>
  </si>
  <si>
    <t>2.0.0.1</t>
  </si>
  <si>
    <t>Sheet</t>
  </si>
  <si>
    <t>Prefix</t>
  </si>
  <si>
    <t>TG0001</t>
  </si>
  <si>
    <t>X</t>
  </si>
  <si>
    <t>Information - General information</t>
  </si>
  <si>
    <t>TG0101</t>
  </si>
  <si>
    <t>Holdings ISIN - Holdings in listed shares, investment fund shares or units (ISIN)</t>
  </si>
  <si>
    <t>TG0102</t>
  </si>
  <si>
    <t>Holdings ISIN - Holdings in debt securities (ISIN)</t>
  </si>
  <si>
    <t>TG0103</t>
  </si>
  <si>
    <t>Holdings ISIN - Holdings in securities denominated in units but paying interest (ISIN)</t>
  </si>
  <si>
    <t>TG0201</t>
  </si>
  <si>
    <t>Holdings NON ISIN - Holdings in debt securities (NON ISIN)</t>
  </si>
  <si>
    <t>TG0202</t>
  </si>
  <si>
    <t>Holdings NON ISIN - Holdings in investment fund shares or units (NON ISIN)</t>
  </si>
  <si>
    <t>TG0301</t>
  </si>
  <si>
    <t>Issuances ISIN - Issued listed shares and investment fund shares or units (ISIN)</t>
  </si>
  <si>
    <t>TG0302</t>
  </si>
  <si>
    <t>Issuances ISIN - Issued debt securities (ISIN)</t>
  </si>
  <si>
    <t>TG0303</t>
  </si>
  <si>
    <t>Issuances ISIN - Issued securities by securitisation vehicles (ISIN)</t>
  </si>
  <si>
    <t>TG0401</t>
  </si>
  <si>
    <t>Issuances NON ISIN - Issued debt securities (NON ISIN)</t>
  </si>
  <si>
    <t>TG0402</t>
  </si>
  <si>
    <t>Issuances NON ISIN - Issued securities by securitisation vehicles (NON ISIN)</t>
  </si>
  <si>
    <t>TG0404</t>
  </si>
  <si>
    <t>Issuances NON ISIN - Issued Investment Fund shares or units (NON ISIN) no LEI</t>
  </si>
  <si>
    <t>TG0501</t>
  </si>
  <si>
    <t>Direct investments - Direct investment and own holdership equities (ISIN, assets)</t>
  </si>
  <si>
    <t>TG0502</t>
  </si>
  <si>
    <t>Direct investments - Direct investment and own holdership debt securities (ISIN, assets)</t>
  </si>
  <si>
    <t>TG0503</t>
  </si>
  <si>
    <t>Direct investments - Direct investment Equities (ISIN, liabilities)</t>
  </si>
  <si>
    <t>TG0504</t>
  </si>
  <si>
    <t>Direct investments - Direct investment debt securities (ISIN, liabilities)</t>
  </si>
  <si>
    <t>TG0601</t>
  </si>
  <si>
    <t>Custodian holdings - Custodian holdings in listed shares, money market funds and investment funds (ISIN)</t>
  </si>
  <si>
    <t>TG0602</t>
  </si>
  <si>
    <t>Custodian holdings - Custodian holdings in debt securities (ISIN)</t>
  </si>
  <si>
    <t>TG0603</t>
  </si>
  <si>
    <t>Custodian holdings - Custodian emigrants holdings in listed shares and investment fund shares or units (ISIN)</t>
  </si>
  <si>
    <t>TG0604</t>
  </si>
  <si>
    <t>Custodian holdings - Custodian emigrants holdings in debt securities (ISIN)</t>
  </si>
  <si>
    <t>TG0605</t>
  </si>
  <si>
    <t>Custodian holdings - Custodian immigrants holdings in listed shares and investment fund shares or units (ISIN)</t>
  </si>
  <si>
    <t>TG0606</t>
  </si>
  <si>
    <t>Custodian holdings - Custodian immigrants holdings in debt securities (ISIN)</t>
  </si>
  <si>
    <t>TG0701</t>
  </si>
  <si>
    <t>Totals - Totals SHSI</t>
  </si>
  <si>
    <t>TG0702</t>
  </si>
  <si>
    <t>Totals - Totals HOLD</t>
  </si>
  <si>
    <t>TG0703</t>
  </si>
  <si>
    <t>Totals - Totals SV</t>
  </si>
  <si>
    <t>TG0704</t>
  </si>
  <si>
    <t>Totals - Totals CUST</t>
  </si>
  <si>
    <t>hier_dom057_001</t>
  </si>
  <si>
    <t>Not applicable / All or Total</t>
  </si>
  <si>
    <t>CUSIP</t>
  </si>
  <si>
    <t>SEDOL</t>
  </si>
  <si>
    <t>WKN</t>
  </si>
  <si>
    <t>BT</t>
  </si>
  <si>
    <t>BBGID</t>
  </si>
  <si>
    <t>RIC</t>
  </si>
  <si>
    <t>FIGI</t>
  </si>
  <si>
    <t>Other</t>
  </si>
  <si>
    <t>hier_dom050_043</t>
  </si>
  <si>
    <t>Short-term debt securities (original maturity &lt; 1 yr)</t>
  </si>
  <si>
    <t>Long-term debt securities (original maturity &gt;= 1 yr)</t>
  </si>
  <si>
    <t>hier_dom030_008</t>
  </si>
  <si>
    <t>Afghanistan</t>
  </si>
  <si>
    <t>Albania</t>
  </si>
  <si>
    <t>Algeria</t>
  </si>
  <si>
    <t>American Samoa (East)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</si>
  <si>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</si>
  <si>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</si>
  <si>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</si>
  <si>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</si>
  <si>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</si>
  <si>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</si>
  <si>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</si>
  <si>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</si>
  <si>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</si>
  <si>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</si>
  <si>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</si>
  <si>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</si>
  <si>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</si>
  <si>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</si>
  <si>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Bank for International Settlements (BIS)</t>
  </si>
  <si>
    <t>Barbados</t>
  </si>
  <si>
    <t>Belarus</t>
  </si>
  <si>
    <t>Belgium</t>
  </si>
  <si>
    <t>Belize</t>
  </si>
  <si>
    <t>Benin</t>
  </si>
  <si>
    <t>Bermuda</t>
  </si>
  <si>
    <t>BES-islands</t>
  </si>
  <si>
    <t>Bhutan</t>
  </si>
  <si>
    <t>Bolivia</t>
  </si>
  <si>
    <t>Bosnia Herzegovina</t>
  </si>
  <si>
    <t>Botswana</t>
  </si>
  <si>
    <t>Bouvet Island (Bouvetoya)</t>
  </si>
  <si>
    <t>Brazil</t>
  </si>
  <si>
    <t>British Indian Ocean territory</t>
  </si>
  <si>
    <t>Brunei</t>
  </si>
  <si>
    <t>Bulgaria</t>
  </si>
  <si>
    <t>Burkina Faso (formerly Upper Volta)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</si>
  <si>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</si>
  <si>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</si>
  <si>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</si>
  <si>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</si>
  <si>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</si>
  <si>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</si>
  <si>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</si>
  <si>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</si>
  <si>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</si>
  <si>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</si>
  <si>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 (Australian)</t>
  </si>
  <si>
    <t>Cocos (Keeling) Islands</t>
  </si>
  <si>
    <t>Colombia</t>
  </si>
  <si>
    <t>Comoros</t>
  </si>
  <si>
    <t>Congo, The Democratic Republic of</t>
  </si>
  <si>
    <t>Congo-Brazzaville</t>
  </si>
  <si>
    <t>Cook Islands</t>
  </si>
  <si>
    <t>Costa Rica</t>
  </si>
  <si>
    <t>Cote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</si>
  <si>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</si>
  <si>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</si>
  <si>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</si>
  <si>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</si>
  <si>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</si>
  <si>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</si>
  <si>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</si>
  <si>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</si>
  <si>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</si>
  <si>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</si>
  <si>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</si>
  <si>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</si>
  <si>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</si>
  <si>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</si>
  <si>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</si>
  <si>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</si>
  <si>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</si>
  <si>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 institutions and other organisations</t>
  </si>
  <si>
    <t>European Bank for Reconstruction and Development (EBRD)</t>
  </si>
  <si>
    <t>European Central Bank</t>
  </si>
  <si>
    <t>European Investment Bank</t>
  </si>
  <si>
    <t>European Stability Mechanism (ESM)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</si>
  <si>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</si>
  <si>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</si>
  <si>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</si>
  <si>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</si>
  <si>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</si>
  <si>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</si>
  <si>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</si>
  <si>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</si>
  <si>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</si>
  <si>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</si>
  <si>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</si>
  <si>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</si>
  <si>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</si>
  <si>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</si>
  <si>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</si>
  <si>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</si>
  <si>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</si>
  <si>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</si>
  <si>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</si>
  <si>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</si>
  <si>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Guernsey, CI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</si>
  <si>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</si>
  <si>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</si>
  <si>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</si>
  <si>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</si>
  <si>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</si>
  <si>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</si>
  <si>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</si>
  <si>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</si>
  <si>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</si>
  <si>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</si>
  <si>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</si>
  <si>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</si>
  <si>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International Monetary Fund (IMF)</t>
  </si>
  <si>
    <t>Iran</t>
  </si>
  <si>
    <t>Iraq</t>
  </si>
  <si>
    <t>Ireland</t>
  </si>
  <si>
    <t>Israel</t>
  </si>
  <si>
    <t>Italy</t>
  </si>
  <si>
    <t>Jamaica</t>
  </si>
  <si>
    <t>Japan</t>
  </si>
  <si>
    <t>Jersey, CI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</si>
  <si>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</si>
  <si>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</si>
  <si>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</si>
  <si>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</si>
  <si>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</si>
  <si>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</si>
  <si>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</si>
  <si>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</si>
  <si>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</si>
  <si>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</si>
  <si>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</si>
  <si>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</si>
  <si>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</si>
  <si>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</si>
  <si>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</si>
  <si>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</si>
  <si>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</si>
  <si>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</si>
  <si>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</si>
  <si>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</si>
  <si>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</si>
  <si>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</si>
  <si>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</si>
  <si>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</si>
  <si>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</si>
  <si>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</si>
  <si>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</si>
  <si>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</si>
  <si>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</si>
  <si>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</si>
  <si>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</si>
  <si>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 Includes Grande-terre and Pamandzi.</t>
  </si>
  <si>
    <t>Mexico</t>
  </si>
  <si>
    <t>Micronesia (Federated States of)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</si>
  <si>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</si>
  <si>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</si>
  <si>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</si>
  <si>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</si>
  <si>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</si>
  <si>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</si>
  <si>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</si>
  <si>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 (formerly Burma)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</si>
  <si>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</si>
  <si>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</si>
  <si>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</si>
  <si>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</si>
  <si>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</si>
  <si>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</si>
  <si>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</si>
  <si>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</si>
  <si>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</si>
  <si>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</si>
  <si>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</si>
  <si>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</si>
  <si>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</si>
  <si>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OECD organisations</t>
  </si>
  <si>
    <t>Oman</t>
  </si>
  <si>
    <t>Other regional and international organisatons</t>
  </si>
  <si>
    <t>Pakistan</t>
  </si>
  <si>
    <t>Palau</t>
  </si>
  <si>
    <t>Palestinian Territory (Gaza and Jericho)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</si>
  <si>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</si>
  <si>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</si>
  <si>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</si>
  <si>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</si>
  <si>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</si>
  <si>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</si>
  <si>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</si>
  <si>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</si>
  <si>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</si>
  <si>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</si>
  <si>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</si>
  <si>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</si>
  <si>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</si>
  <si>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</si>
  <si>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Barthélemy</t>
  </si>
  <si>
    <t>Saint Helena</t>
  </si>
  <si>
    <t>Saint Kitts and Nevis</t>
  </si>
  <si>
    <t>Saint Lucia</t>
  </si>
  <si>
    <t>Saint Maarten (Dutch part)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</si>
  <si>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</si>
  <si>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</si>
  <si>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</si>
  <si>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</si>
  <si>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</si>
  <si>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</si>
  <si>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</si>
  <si>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</si>
  <si>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</si>
  <si>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</si>
  <si>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</si>
  <si>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</si>
  <si>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Single resolution board</t>
  </si>
  <si>
    <t>Slovakia</t>
  </si>
  <si>
    <t>Slovenia</t>
  </si>
  <si>
    <t>Solomon Islands</t>
  </si>
  <si>
    <t>Somalia</t>
  </si>
  <si>
    <t>South Africa</t>
  </si>
  <si>
    <t>South Georgia and South Sandwich Islands</t>
  </si>
  <si>
    <t>South Sudan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</si>
  <si>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</si>
  <si>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</si>
  <si>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</si>
  <si>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</si>
  <si>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</si>
  <si>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</si>
  <si>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</si>
  <si>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</si>
  <si>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</si>
  <si>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</si>
  <si>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</si>
  <si>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</si>
  <si>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</si>
  <si>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</si>
  <si>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</si>
  <si>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</si>
  <si>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</si>
  <si>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</si>
  <si>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</si>
  <si>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</si>
  <si>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</si>
  <si>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 (formerly Ellice Islands)</t>
  </si>
  <si>
    <t>Uganda</t>
  </si>
  <si>
    <t>Ukraine</t>
  </si>
  <si>
    <t>United Arab Emirates</t>
  </si>
  <si>
    <t>United Kingdom</t>
  </si>
  <si>
    <t>United Nations organisations</t>
  </si>
  <si>
    <t>United States Minor Outlying Islands</t>
  </si>
  <si>
    <t>United States of America</t>
  </si>
  <si>
    <t>Uruguay</t>
  </si>
  <si>
    <t>Uzbekistan</t>
  </si>
  <si>
    <t>Vanuatu</t>
  </si>
  <si>
    <t>Venezuela</t>
  </si>
  <si>
    <t>Vietnam</t>
  </si>
  <si>
    <t>Virgin Islands (British)</t>
  </si>
  <si>
    <t>Virgin Islands of the US</t>
  </si>
  <si>
    <t>Wallis and Futuna Islands</t>
  </si>
  <si>
    <t>Western Sahara</t>
  </si>
  <si>
    <t>Worldbank (IBRD)</t>
  </si>
  <si>
    <t>Yemen (North)</t>
  </si>
  <si>
    <t>Zambia</t>
  </si>
  <si>
    <t>Zimbabwe</t>
  </si>
  <si>
    <t>hier_dom008_003</t>
  </si>
  <si>
    <t>Non-financial corporations</t>
  </si>
  <si>
    <t>Central bank</t>
  </si>
  <si>
    <t>Deposit taking corporations</t>
  </si>
  <si>
    <t>Money market funds</t>
  </si>
  <si>
    <t>Non MMF investment funds</t>
  </si>
  <si>
    <t>Financial vehicle corporations engaged in securitisation</t>
  </si>
  <si>
    <t>Other financial corporations excluding financial vehicle corporations</t>
  </si>
  <si>
    <t>Financial auxiliaries</t>
  </si>
  <si>
    <t>Captive financial institutions and money lenders</t>
  </si>
  <si>
    <t>Insurance corporations</t>
  </si>
  <si>
    <t>Pension funds</t>
  </si>
  <si>
    <t>General government</t>
  </si>
  <si>
    <t>Households</t>
  </si>
  <si>
    <t>Non-profit institutions serving households</t>
  </si>
  <si>
    <t>hier_dom057_002</t>
  </si>
  <si>
    <t>RIAD</t>
  </si>
  <si>
    <t>hier_dom050_042</t>
  </si>
  <si>
    <t>Money market fund shares/units</t>
  </si>
  <si>
    <t>Non-MMF investment fund shares/units</t>
  </si>
  <si>
    <t>hier_dom059_001</t>
  </si>
  <si>
    <t>Equities</t>
  </si>
  <si>
    <t>Debt</t>
  </si>
  <si>
    <t>Mixed</t>
  </si>
  <si>
    <t>Real estate</t>
  </si>
  <si>
    <t>Hedge</t>
  </si>
  <si>
    <t>hier_dom060_001</t>
  </si>
  <si>
    <t>Floater</t>
  </si>
  <si>
    <t>Fixed</t>
  </si>
  <si>
    <t>Zero coupon</t>
  </si>
  <si>
    <t>hier_dom013_001</t>
  </si>
  <si>
    <t>Monthly</t>
  </si>
  <si>
    <t>Quarterly</t>
  </si>
  <si>
    <t>Semi annual</t>
  </si>
  <si>
    <t>Annual</t>
  </si>
  <si>
    <t>hier_dom003_001</t>
  </si>
  <si>
    <t>US Dollar</t>
  </si>
  <si>
    <t>Pound Sterling</t>
  </si>
  <si>
    <t>Japanese Yen</t>
  </si>
  <si>
    <t>Swiss Franc</t>
  </si>
  <si>
    <t>Renminbi (Chinese) yuan</t>
  </si>
  <si>
    <t>ADB Unit of Account</t>
  </si>
  <si>
    <t>Afghan afghani</t>
  </si>
  <si>
    <t>Albanian lek</t>
  </si>
  <si>
    <t>Algerian dinar</t>
  </si>
  <si>
    <t>Angolan kwanza</t>
  </si>
  <si>
    <t>Argentine peso</t>
  </si>
  <si>
    <t>Armenian dram</t>
  </si>
  <si>
    <t>Aruban florin</t>
  </si>
  <si>
    <t>Australian Dollar</t>
  </si>
  <si>
    <t>Azerbaijan manat</t>
  </si>
  <si>
    <t>Bahamian dollar</t>
  </si>
  <si>
    <t>Bahraini dinar</t>
  </si>
  <si>
    <t>Bangladeshi taka</t>
  </si>
  <si>
    <t>Barbados dollar</t>
  </si>
  <si>
    <t>Belarusian ruble</t>
  </si>
  <si>
    <t>Belize dollar</t>
  </si>
  <si>
    <t>Bermudian dollar</t>
  </si>
  <si>
    <t>Bhutanese ngultrum</t>
  </si>
  <si>
    <t>Bolivian mvdol</t>
  </si>
  <si>
    <t>Boliviano</t>
  </si>
  <si>
    <t>Bond Markets Unit European Composite Unit (EURCO)</t>
  </si>
  <si>
    <t>Bond Markets Unit European Monetary Unit (E.M.U.-6)</t>
  </si>
  <si>
    <t>Bond Markets Unit European Unit of Account 17 (E.U.A.-17)</t>
  </si>
  <si>
    <t>Bond Markets Unit European Unit of Account 9 (E.U.A.-9)</t>
  </si>
  <si>
    <t>Bosnia and Herzegovina convertible mark</t>
  </si>
  <si>
    <t>Botswana pula</t>
  </si>
  <si>
    <t>Brazilian real</t>
  </si>
  <si>
    <t>Brunei dollar</t>
  </si>
  <si>
    <t>Bulgarian lev</t>
  </si>
  <si>
    <t>Burundi Franc</t>
  </si>
  <si>
    <t>Cambodian riel</t>
  </si>
  <si>
    <t>Canadian Dollar</t>
  </si>
  <si>
    <t>Cape Verde escudo</t>
  </si>
  <si>
    <t>Cayman Islands dollar</t>
  </si>
  <si>
    <t>CFA franc BCEAO</t>
  </si>
  <si>
    <t>CFA franc BEAC</t>
  </si>
  <si>
    <t>CFP franc (franc Pacifique)</t>
  </si>
  <si>
    <t>Chilean peso</t>
  </si>
  <si>
    <t>Code reserved for testing purposes</t>
  </si>
  <si>
    <t>Colombian peso</t>
  </si>
  <si>
    <t>Comorian franc</t>
  </si>
  <si>
    <t>Congolese franc</t>
  </si>
  <si>
    <t>Costa Rican colon</t>
  </si>
  <si>
    <t>Croatian kuna</t>
  </si>
  <si>
    <t>Cuban convertible peso</t>
  </si>
  <si>
    <t>Cuban peso</t>
  </si>
  <si>
    <t>Czech koruna</t>
  </si>
  <si>
    <t>Danish krone</t>
  </si>
  <si>
    <t>Djibouti Franc</t>
  </si>
  <si>
    <t>Dominican peso</t>
  </si>
  <si>
    <t>East Caribbean dollar</t>
  </si>
  <si>
    <t>Egyptian pound</t>
  </si>
  <si>
    <t>El Salvador colon</t>
  </si>
  <si>
    <t>Eritrean nakfa</t>
  </si>
  <si>
    <t>Ethiopian birr</t>
  </si>
  <si>
    <t>Euro</t>
  </si>
  <si>
    <t>Falkland Islands pound</t>
  </si>
  <si>
    <t>Fiji dollar</t>
  </si>
  <si>
    <t>Gambian dalasi</t>
  </si>
  <si>
    <t>Georgian lari</t>
  </si>
  <si>
    <t>Ghana Cedi</t>
  </si>
  <si>
    <t>Gibraltar pound</t>
  </si>
  <si>
    <t>Gold (one troy ounce)</t>
  </si>
  <si>
    <t>Guatemalan quetzal</t>
  </si>
  <si>
    <t>Guinean franc</t>
  </si>
  <si>
    <t>Guyana Dollar</t>
  </si>
  <si>
    <t>Haitian gourde</t>
  </si>
  <si>
    <t>Honduran lempira</t>
  </si>
  <si>
    <t>Hong Kong dollar</t>
  </si>
  <si>
    <t>Hungarian forint</t>
  </si>
  <si>
    <t>Iceland krona</t>
  </si>
  <si>
    <t>Indian rupee</t>
  </si>
  <si>
    <t>Indonesian rupiah</t>
  </si>
  <si>
    <t>Iranian rial</t>
  </si>
  <si>
    <t>Iraqi dinar</t>
  </si>
  <si>
    <t>Jamaican dollar</t>
  </si>
  <si>
    <t>Jordanian dinar</t>
  </si>
  <si>
    <t>Kazakhstani tenge</t>
  </si>
  <si>
    <t>Kenyan shilling</t>
  </si>
  <si>
    <t>Kuwaiti dinar</t>
  </si>
  <si>
    <t>Kyrgyzstani som</t>
  </si>
  <si>
    <t>Lao kip</t>
  </si>
  <si>
    <t>Lebanese pound</t>
  </si>
  <si>
    <t>Lesotho loti</t>
  </si>
  <si>
    <t>Liberian dollar</t>
  </si>
  <si>
    <t>Libyan dinar</t>
  </si>
  <si>
    <t>Macanese pataca</t>
  </si>
  <si>
    <t>Macedonian denar</t>
  </si>
  <si>
    <t>Malagasy ariary</t>
  </si>
  <si>
    <t>Malawi kwacha</t>
  </si>
  <si>
    <t>Malaysian ringgit</t>
  </si>
  <si>
    <t>Maldivian rufiyaa</t>
  </si>
  <si>
    <t>Mauritanian ouguiya</t>
  </si>
  <si>
    <t>Mauritius rupee</t>
  </si>
  <si>
    <t>Mexican peso</t>
  </si>
  <si>
    <t>Mexican Unidad de Inversion</t>
  </si>
  <si>
    <t>Moldovan leu</t>
  </si>
  <si>
    <t>Mongolian tögrög</t>
  </si>
  <si>
    <t>Moroccan dirham</t>
  </si>
  <si>
    <t>Mozambique metical</t>
  </si>
  <si>
    <t>Myanmar kyat</t>
  </si>
  <si>
    <t>Namibia dollar</t>
  </si>
  <si>
    <t>Nepalese rupee</t>
  </si>
  <si>
    <t>Netherlands Antillean guilder</t>
  </si>
  <si>
    <t>New Israeli sheqel</t>
  </si>
  <si>
    <t>New Taiwan dollar</t>
  </si>
  <si>
    <t>New Zealand dollar</t>
  </si>
  <si>
    <t>Nicaraguan córdoba</t>
  </si>
  <si>
    <t>Nigerian naira</t>
  </si>
  <si>
    <t>No currency</t>
  </si>
  <si>
    <t>North Korean won</t>
  </si>
  <si>
    <t>Norwegian krone</t>
  </si>
  <si>
    <t>Omani rial</t>
  </si>
  <si>
    <t>Pakistan rupee</t>
  </si>
  <si>
    <t>Palladium (one troy ounce)</t>
  </si>
  <si>
    <t>Panamanian balboa</t>
  </si>
  <si>
    <t>Papua New Guinean kina</t>
  </si>
  <si>
    <t>Paraguayan guaraní</t>
  </si>
  <si>
    <t>Peruvian sol</t>
  </si>
  <si>
    <t>Philippine peso</t>
  </si>
  <si>
    <t>Platinum (one troy ounce)</t>
  </si>
  <si>
    <t>Polish złoty</t>
  </si>
  <si>
    <t>Qatari riyal</t>
  </si>
  <si>
    <t>Romanian leu</t>
  </si>
  <si>
    <t>Russian ruble</t>
  </si>
  <si>
    <t>Rwanda franc</t>
  </si>
  <si>
    <t>Saint Helena pound</t>
  </si>
  <si>
    <t>Samoan tala</t>
  </si>
  <si>
    <t>São Tomé and Príncipe dobra</t>
  </si>
  <si>
    <t>Saudi riyal</t>
  </si>
  <si>
    <t>Serbian dinar</t>
  </si>
  <si>
    <t>Seychelles rupee</t>
  </si>
  <si>
    <t>Sierra Leonean leone</t>
  </si>
  <si>
    <t>Silver (one troy ounce)</t>
  </si>
  <si>
    <t>Singapore dollar</t>
  </si>
  <si>
    <t>Solomon Islands dollar</t>
  </si>
  <si>
    <t>Somali shilling</t>
  </si>
  <si>
    <t>South African rand</t>
  </si>
  <si>
    <t>South Korean won</t>
  </si>
  <si>
    <t>South Sudanese pound</t>
  </si>
  <si>
    <t>Special drawing rights</t>
  </si>
  <si>
    <t>Sri Lanka rupee</t>
  </si>
  <si>
    <t>SUCRE</t>
  </si>
  <si>
    <t>Sudanese pound</t>
  </si>
  <si>
    <t>Surinam dollar</t>
  </si>
  <si>
    <t>Swazi lilangeni</t>
  </si>
  <si>
    <t>Swedish Krona</t>
  </si>
  <si>
    <t>Syrian pound</t>
  </si>
  <si>
    <t>Tajikistani somoni</t>
  </si>
  <si>
    <t>Tanzanian shilling</t>
  </si>
  <si>
    <t>Thai baht</t>
  </si>
  <si>
    <t>Tongan paʻanga</t>
  </si>
  <si>
    <t>Trinidad and Tobago dollar</t>
  </si>
  <si>
    <t>Tunisian dinar</t>
  </si>
  <si>
    <t>Turkish lira</t>
  </si>
  <si>
    <t>Turkmenistan new manat</t>
  </si>
  <si>
    <t>Uganda shilling</t>
  </si>
  <si>
    <t>Ukrainian hryvnia</t>
  </si>
  <si>
    <t>Unidad de Fomento</t>
  </si>
  <si>
    <t>Unidad de Valor Real</t>
  </si>
  <si>
    <t>Unidad previsional</t>
  </si>
  <si>
    <t>United Arab Emirates dirham</t>
  </si>
  <si>
    <t>United States dollar (next day)</t>
  </si>
  <si>
    <t>Uruguay Peso en Unidades Indexadas</t>
  </si>
  <si>
    <t>Uruguayan peso</t>
  </si>
  <si>
    <t>Uzbekistan som</t>
  </si>
  <si>
    <t>Vanuatu vatu</t>
  </si>
  <si>
    <t>Venezuelan bolívar soberano</t>
  </si>
  <si>
    <t>Vietnamese đồng</t>
  </si>
  <si>
    <t>WIR Euro (complementary currency)</t>
  </si>
  <si>
    <t>WIR Franc (complementary currency)</t>
  </si>
  <si>
    <t>Yemeni rial</t>
  </si>
  <si>
    <t>Zambian kwacha</t>
  </si>
  <si>
    <t>Zimbabwe dollar</t>
  </si>
  <si>
    <t>hier_dom030_006</t>
  </si>
  <si>
    <t>hier_dom052_006</t>
  </si>
  <si>
    <t>Parent company</t>
  </si>
  <si>
    <t>Fellow enterprise</t>
  </si>
  <si>
    <t>Subsidiary</t>
  </si>
  <si>
    <t>Own holdership</t>
  </si>
  <si>
    <t>hier_dom052_005</t>
  </si>
  <si>
    <t>Back to Index</t>
  </si>
  <si>
    <t>T00.01 - General information</t>
  </si>
  <si>
    <t>x-axis</t>
  </si>
  <si>
    <t/>
  </si>
  <si>
    <t>Responsible for reporting</t>
  </si>
  <si>
    <t>010</t>
  </si>
  <si>
    <t>y-axis</t>
  </si>
  <si>
    <t>Contact details</t>
  </si>
  <si>
    <t>Name</t>
  </si>
  <si>
    <t>Telephone number</t>
  </si>
  <si>
    <t>020</t>
  </si>
  <si>
    <t>e-mail address</t>
  </si>
  <si>
    <t>030</t>
  </si>
  <si>
    <t>T01.01 - Holdings in listed shares, investment fund shares or units (ISIN)</t>
  </si>
  <si>
    <t>ISIN-code</t>
  </si>
  <si>
    <t>D01</t>
  </si>
  <si>
    <t>Positions and transactions</t>
  </si>
  <si>
    <t>Position at the beginning of the month (units)</t>
  </si>
  <si>
    <t>Changes during the month</t>
  </si>
  <si>
    <t>Transactions</t>
  </si>
  <si>
    <t>Purchases (transaction value)</t>
  </si>
  <si>
    <t>Sales
 (transaction value)</t>
  </si>
  <si>
    <t>Other changes (units)</t>
  </si>
  <si>
    <t>040</t>
  </si>
  <si>
    <t>Rectifications (units)</t>
  </si>
  <si>
    <t>050</t>
  </si>
  <si>
    <t>Position at the end of the month (units)</t>
  </si>
  <si>
    <t>060</t>
  </si>
  <si>
    <t>Position at the end of the month (market value)</t>
  </si>
  <si>
    <t>070</t>
  </si>
  <si>
    <t>Income</t>
  </si>
  <si>
    <t>Dividend amount received during the month</t>
  </si>
  <si>
    <t>080</t>
  </si>
  <si>
    <t>T01.02 - Holdings in debt securities (ISIN)</t>
  </si>
  <si>
    <t>Position at the beginning of the month (face value)</t>
  </si>
  <si>
    <t>Purchases (transaction value, excluding interest)</t>
  </si>
  <si>
    <t>Sales/redemptions (transaction value, excluding interest)</t>
  </si>
  <si>
    <t>Other changes (face value)</t>
  </si>
  <si>
    <t>Rectifications (face value)</t>
  </si>
  <si>
    <t>Position at the end of the month (face value)</t>
  </si>
  <si>
    <t>Sold interest during the month</t>
  </si>
  <si>
    <t>Purchased interest during the month</t>
  </si>
  <si>
    <t>090</t>
  </si>
  <si>
    <t>Coupon amount received during the month</t>
  </si>
  <si>
    <t>100</t>
  </si>
  <si>
    <t>T01.03 - Holdings in securities denominated in units but paying interest (ISIN)</t>
  </si>
  <si>
    <t>Purchases
 (transaction value, excluding interest)</t>
  </si>
  <si>
    <t>Sales/Redemptions
 (transaction value, excluding interest)</t>
  </si>
  <si>
    <t>T02.01 - Holdings in debt securities (NON ISIN)</t>
  </si>
  <si>
    <t>Type of security identifier</t>
  </si>
  <si>
    <t>Security identifier</t>
  </si>
  <si>
    <t>D02</t>
  </si>
  <si>
    <t>Type of instrument</t>
  </si>
  <si>
    <t>LEI</t>
  </si>
  <si>
    <t>Issuer country</t>
  </si>
  <si>
    <t>Issuer sector</t>
  </si>
  <si>
    <t>Issuer name</t>
  </si>
  <si>
    <t>Position at the beginning of the month (market value)</t>
  </si>
  <si>
    <t>Other changes (market value)</t>
  </si>
  <si>
    <t>Rectifications (market value)</t>
  </si>
  <si>
    <t>110</t>
  </si>
  <si>
    <t>Position of accrued interest at the beginning of the month</t>
  </si>
  <si>
    <t>120</t>
  </si>
  <si>
    <t>Accrued interest during the month</t>
  </si>
  <si>
    <t>130</t>
  </si>
  <si>
    <t>140</t>
  </si>
  <si>
    <t>150</t>
  </si>
  <si>
    <t>160</t>
  </si>
  <si>
    <t>Revaluation and other changes</t>
  </si>
  <si>
    <t>170</t>
  </si>
  <si>
    <t>Position of accrued interest at the end of the month</t>
  </si>
  <si>
    <t>180</t>
  </si>
  <si>
    <t>T02.02 - Holdings in investment fund shares or units (NON ISIN)</t>
  </si>
  <si>
    <t>Type of investment fund</t>
  </si>
  <si>
    <t>Revaluation</t>
  </si>
  <si>
    <t>Exchange rate changes</t>
  </si>
  <si>
    <t>Price changes</t>
  </si>
  <si>
    <t>T03.01 - Issued listed shares and investment fund shares or units (ISIN)</t>
  </si>
  <si>
    <t>Postions and transactions</t>
  </si>
  <si>
    <t>Issuance or inflow (amount raised)</t>
  </si>
  <si>
    <t>Buyback or outflow (amount paid)</t>
  </si>
  <si>
    <t>Dividend amount paid during the month</t>
  </si>
  <si>
    <t>T03.02 - Issued debt securities (ISIN)</t>
  </si>
  <si>
    <t>Issuance
 (face value)</t>
  </si>
  <si>
    <t>Issuance price</t>
  </si>
  <si>
    <t>Partial/early redemption (face value)</t>
  </si>
  <si>
    <t>Partial/early redemption price</t>
  </si>
  <si>
    <t>Redemption (face value)</t>
  </si>
  <si>
    <t>Sold interest (issuance)</t>
  </si>
  <si>
    <t>Purchased interest (early redemption)</t>
  </si>
  <si>
    <t>Coupon amount paid during the month</t>
  </si>
  <si>
    <t>190</t>
  </si>
  <si>
    <t>Coupon type</t>
  </si>
  <si>
    <t>200</t>
  </si>
  <si>
    <t>Coupon percentage</t>
  </si>
  <si>
    <t>210</t>
  </si>
  <si>
    <t>Coupon frequency</t>
  </si>
  <si>
    <t>220</t>
  </si>
  <si>
    <t>T03.03 - Issued securities by securitisation vehicles (ISIN)</t>
  </si>
  <si>
    <t>Outstanding amount by holder</t>
  </si>
  <si>
    <t>Fully retained securitisation (face value)</t>
  </si>
  <si>
    <t>Retained part of externally placed securitisation (face value)</t>
  </si>
  <si>
    <t>Non-retained part of securitisation (face value)</t>
  </si>
  <si>
    <t>Issuance date</t>
  </si>
  <si>
    <t>Maturity date</t>
  </si>
  <si>
    <t>230</t>
  </si>
  <si>
    <t>240</t>
  </si>
  <si>
    <t>250</t>
  </si>
  <si>
    <t>T04.01 - Issued debt securities (NON ISIN)</t>
  </si>
  <si>
    <t>Currency (original issue)</t>
  </si>
  <si>
    <t>260</t>
  </si>
  <si>
    <t>T04.02 - Issued securities by securitisation vehicles (NON ISIN)</t>
  </si>
  <si>
    <t>270</t>
  </si>
  <si>
    <t>T04.04 - Issued Investment Fund shares or units (NON ISIN) no LEI</t>
  </si>
  <si>
    <t>Holder country</t>
  </si>
  <si>
    <t>Holder sector</t>
  </si>
  <si>
    <t>Name of holder of participations</t>
  </si>
  <si>
    <t>D03</t>
  </si>
  <si>
    <t>Net issuance</t>
  </si>
  <si>
    <t>Net inflow (market value)</t>
  </si>
  <si>
    <t>Net outflow (market value)</t>
  </si>
  <si>
    <t>T05.01 - Direct investment and own holdership equities (ISIN, assets)</t>
  </si>
  <si>
    <t>Group relationship</t>
  </si>
  <si>
    <t>T05.02 - Direct investment and own holdership debt securities (ISIN, assets)</t>
  </si>
  <si>
    <t>T05.03 - Direct investment Equities (ISIN, liabilities)</t>
  </si>
  <si>
    <t>Country of investor</t>
  </si>
  <si>
    <t>T05.04 - Direct investment debt securities (ISIN, liabilities)</t>
  </si>
  <si>
    <t>T06.01 - Custodian holdings in listed shares, money market funds and investment funds (ISIN)</t>
  </si>
  <si>
    <t>Purchases
 (transaction value)</t>
  </si>
  <si>
    <t>Sales/Redemptions
 (transaction value)</t>
  </si>
  <si>
    <t>T06.02 - Custodian holdings in debt securities (ISIN)</t>
  </si>
  <si>
    <t>Purchases
(transaction value, excluding interest)</t>
  </si>
  <si>
    <t>Sales/Redemptions
 (transaction value excluding interest)</t>
  </si>
  <si>
    <t>T06.03 - Custodian emigrants holdings in listed shares and investment fund shares or units (ISIN)</t>
  </si>
  <si>
    <t>Country of destination</t>
  </si>
  <si>
    <t>T06.04 - Custodian emigrants holdings in debt securities (ISIN)</t>
  </si>
  <si>
    <t>T06.05 - Custodian immigrants holdings in listed shares and investment fund shares or units (ISIN)</t>
  </si>
  <si>
    <t>Country of origin</t>
  </si>
  <si>
    <t>T06.06 - Custodian immigrants holdings in debt securities (ISIN)</t>
  </si>
  <si>
    <t>T07.01 - Totals SHSI</t>
  </si>
  <si>
    <t>Total number of units</t>
  </si>
  <si>
    <t>Total face value</t>
  </si>
  <si>
    <t>Total market value</t>
  </si>
  <si>
    <t>T01.01, Position at the end of the month (units)</t>
  </si>
  <si>
    <t>T01.02, Position at the end of the month (face value)</t>
  </si>
  <si>
    <t>T01.03, Position at the end of the month (units)</t>
  </si>
  <si>
    <t>T02.01, Position at the end of the month (market value)</t>
  </si>
  <si>
    <t>T02.02, Position at the end of the month (market value)</t>
  </si>
  <si>
    <t>T03.01, Position at the end of the month (units)</t>
  </si>
  <si>
    <t>T03.02, Position at the end of the month (face value)</t>
  </si>
  <si>
    <t>T04.01, Position at the end of the month (face value)</t>
  </si>
  <si>
    <t>T04.04, Position at the end of the month (market value)</t>
  </si>
  <si>
    <t>T05.01, Position at the end of the month (units)</t>
  </si>
  <si>
    <t>T05.02, Position at the end of the month (face value)</t>
  </si>
  <si>
    <t>T05.03, Position at the end of the month (units)</t>
  </si>
  <si>
    <t>T05.04, Position at the end of the month (face value)</t>
  </si>
  <si>
    <t>T07.02 - Totals HOLD</t>
  </si>
  <si>
    <t>T07.03 - Totals SV</t>
  </si>
  <si>
    <t>T03.03, Position at the end of the month (face value)</t>
  </si>
  <si>
    <t>T04.02, Position at the end of the month (face value)</t>
  </si>
  <si>
    <t>T07.04 - Totals CUST</t>
  </si>
  <si>
    <t>T06.01, Position at the end of the month (units)</t>
  </si>
  <si>
    <t>T06.02, Position at the end of the month (face value)</t>
  </si>
  <si>
    <t>T06.03, Position at the end of the month (units)</t>
  </si>
  <si>
    <t>T06.04, Position at the end of the month (face value)</t>
  </si>
  <si>
    <t>T06.05, Position at the end of the month (units)</t>
  </si>
  <si>
    <t>T06.06, Position at the end of the month (face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</si>
</sst>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Raleway"/>
      <family val="2"/>
    </font>
    <font>
      <i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8"/>
      <color theme="1" tint="0.34998626667073579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rgb="FF14618A"/>
      <name val="Calibri"/>
      <family val="2"/>
      <scheme val="minor"/>
    </font>
    <font>
      <b/>
      <sz val="12"/>
      <color rgb="FF14618A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1F4E78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type="path" top="1" bottom="1">
        <stop position="0">
          <color rgb="FF407EA1"/>
        </stop>
        <stop position="1">
          <color rgb="FF14618A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145C8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  <border diagonalUp="1" diagonalDown="1">
      <left/>
      <right/>
      <top style="thin">
        <color indexed="64"/>
      </top>
      <bottom/>
      <diagonal style="thin">
        <color rgb="FF000000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rgb="FF000000"/>
      </diagonal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1" xfId="1" applyFont="1" applyBorder="1" applyAlignment="1">
      <alignment horizontal="center" vertical="top"/>
    </xf>
    <xf numFmtId="0" fontId="1" fillId="0" borderId="0" xfId="0" quotePrefix="1" applyFont="1"/>
    <xf numFmtId="0" fontId="5" fillId="2" borderId="0" xfId="0" applyFont="1" applyFill="1" applyAlignment="1">
      <alignment horizontal="center" vertical="center"/>
    </xf>
    <xf numFmtId="0" fontId="10" fillId="0" borderId="2" xfId="0" applyFont="1" applyBorder="1"/>
    <xf numFmtId="0" fontId="1" fillId="0" borderId="2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3" fillId="3" borderId="1" xfId="0" applyFont="1" applyFill="1" applyBorder="1" applyAlignment="1" applyProtection="1">
      <alignment horizontal="right" indent="1"/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4" fontId="13" fillId="3" borderId="1" xfId="0" applyNumberFormat="1" applyFont="1" applyFill="1" applyBorder="1" applyAlignment="1" applyProtection="1">
      <alignment horizontal="right" indent="1"/>
      <protection locked="0"/>
    </xf>
    <xf numFmtId="14" fontId="1" fillId="0" borderId="0" xfId="0" applyNumberFormat="1" applyFont="1"/>
    <xf numFmtId="0" fontId="13" fillId="0" borderId="1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13" fillId="0" borderId="2" xfId="0" applyFont="1" applyBorder="1" applyAlignment="1">
      <alignment horizontal="right"/>
    </xf>
    <xf numFmtId="0" fontId="13" fillId="3" borderId="0" xfId="0" applyFont="1" applyFill="1" applyAlignment="1" applyProtection="1">
      <alignment horizontal="right" indent="1"/>
      <protection locked="0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3" borderId="1" xfId="0" applyFont="1" applyFill="1" applyBorder="1" applyAlignment="1" applyProtection="1">
      <alignment horizontal="right" vertical="center" indent="1"/>
      <protection locked="0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/>
    <xf numFmtId="0" fontId="0" fillId="0" borderId="0" xfId="0"/>
    <xf numFmtId="0" fontId="0" fillId="0" borderId="0" xfId="0" quotePrefix="1"/>
    <xf numFmtId="0" fontId="0" fillId="0" borderId="4" xfId="0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17" fillId="0" borderId="5" xfId="2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 applyProtection="1">
      <alignment vertical="top" wrapText="1"/>
      <protection locked="0"/>
    </xf>
    <xf numFmtId="0" fontId="17" fillId="0" borderId="0" xfId="2"/>
    <xf numFmtId="0" fontId="18" fillId="0" borderId="0" xfId="0" applyFont="1"/>
    <xf numFmtId="0" fontId="19" fillId="6" borderId="1" xfId="0" quotePrefix="1" applyFont="1" applyFill="1" applyBorder="1"/>
    <xf numFmtId="0" fontId="19" fillId="6" borderId="1" xfId="0" quotePrefix="1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19" fillId="6" borderId="6" xfId="0" quotePrefix="1" applyFont="1" applyFill="1" applyBorder="1"/>
    <xf numFmtId="0" fontId="19" fillId="6" borderId="5" xfId="0" quotePrefix="1" applyFont="1" applyFill="1" applyBorder="1" applyAlignment="1">
      <alignment horizontal="center"/>
    </xf>
    <xf numFmtId="0" fontId="0" fillId="7" borderId="11" xfId="0" applyFill="1" applyBorder="1"/>
    <xf numFmtId="0" fontId="0" fillId="5" borderId="1" xfId="0" applyFill="1" applyBorder="1" applyAlignment="1">
      <alignment horizontal="left" wrapText="1" indent="2"/>
    </xf>
    <xf numFmtId="0" fontId="0" fillId="7" borderId="12" xfId="0" applyFill="1" applyBorder="1"/>
    <xf numFmtId="0" fontId="0" fillId="5" borderId="1" xfId="0" applyFill="1" applyBorder="1" applyAlignment="1">
      <alignment horizontal="left" wrapText="1" indent="3"/>
    </xf>
    <xf numFmtId="0" fontId="0" fillId="8" borderId="1" xfId="0" applyFill="1" applyBorder="1" applyProtection="1">
      <protection locked="0"/>
    </xf>
    <xf numFmtId="0" fontId="0" fillId="8" borderId="1" xfId="0" applyFill="1" applyBorder="1" applyAlignment="1" applyProtection="1">
      <alignment wrapText="1"/>
      <protection locked="0"/>
    </xf>
    <xf numFmtId="4" fontId="0" fillId="8" borderId="1" xfId="0" applyNumberFormat="1" applyFill="1" applyBorder="1" applyProtection="1">
      <protection locked="0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0" fontId="0" fillId="8" borderId="1" xfId="0" applyNumberFormat="1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8" borderId="3" xfId="0" applyFill="1" applyBorder="1" applyProtection="1">
      <protection locked="0"/>
    </xf>
    <xf numFmtId="4" fontId="0" fillId="8" borderId="6" xfId="0" applyNumberFormat="1" applyFill="1" applyBorder="1" applyProtection="1">
      <protection locked="0"/>
    </xf>
    <xf numFmtId="4" fontId="0" fillId="8" borderId="3" xfId="0" applyNumberFormat="1" applyFill="1" applyBorder="1" applyProtection="1">
      <protection locked="0"/>
    </xf>
    <xf numFmtId="0" fontId="0" fillId="7" borderId="20" xfId="0" applyFill="1" applyBorder="1"/>
    <xf numFmtId="4" fontId="0" fillId="8" borderId="5" xfId="0" applyNumberFormat="1" applyFill="1" applyBorder="1" applyProtection="1">
      <protection locked="0"/>
    </xf>
  </cellXfs>
  <cellStyles count="3">
    <cellStyle name="Hyperlink" xfId="2" builtinId="8"/>
    <cellStyle name="Standaard" xfId="0" builtinId="0"/>
    <cellStyle name="Standaard 8" xfId="1" xr:uid="{83CFC37C-8183-45EB-AF99-9E3547197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151188</xdr:colOff>
      <xdr:row>19</xdr:row>
      <xdr:rowOff>94762</xdr:rowOff>
    </xdr:from>
    <xdr:to>
      <xdr:col>6</xdr:col>
      <xdr:colOff>311334</xdr:colOff>
      <xdr:row>20</xdr:row>
      <xdr:rowOff>59105</xdr:rowOff>
    </xdr:to>
    <xdr:sp macro="[0]!Show_Advanced_Requirements" textlink="">
      <xdr:nvSpPr>
        <xdr:cNvPr id="2" name="ShowAdvanced" hidden="1">
          <a:extLst>
            <a:ext uri="{FF2B5EF4-FFF2-40B4-BE49-F238E27FC236}">
              <a16:creationId xmlns:a16="http://schemas.microsoft.com/office/drawing/2014/main" id="{453212CA-922F-44AD-BC77-DB7702808E1F}"/>
            </a:ext>
          </a:extLst>
        </xdr:cNvPr>
        <xdr:cNvSpPr/>
      </xdr:nvSpPr>
      <xdr:spPr>
        <a:xfrm>
          <a:off x="5542338" y="3276112"/>
          <a:ext cx="160146" cy="15484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/>
            <a:t>+</a:t>
          </a:r>
        </a:p>
      </xdr:txBody>
    </xdr:sp>
    <xdr:clientData/>
  </xdr:twoCellAnchor>
  <xdr:twoCellAnchor editAs="absolute">
    <xdr:from>
      <xdr:col>7</xdr:col>
      <xdr:colOff>28575</xdr:colOff>
      <xdr:row>23</xdr:row>
      <xdr:rowOff>185497</xdr:rowOff>
    </xdr:from>
    <xdr:to>
      <xdr:col>9</xdr:col>
      <xdr:colOff>447675</xdr:colOff>
      <xdr:row>31</xdr:row>
      <xdr:rowOff>9525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BF6E28A-DB8C-44F2-B6A2-698FBFED4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4033597"/>
          <a:ext cx="1733550" cy="1176578"/>
        </a:xfrm>
        <a:prstGeom prst="rect">
          <a:avLst/>
        </a:prstGeom>
      </xdr:spPr>
    </xdr:pic>
    <xdr:clientData/>
  </xdr:twoCellAnchor>
  <xdr:twoCellAnchor editAs="absolute">
    <xdr:from>
      <xdr:col>0</xdr:col>
      <xdr:colOff>142875</xdr:colOff>
      <xdr:row>1</xdr:row>
      <xdr:rowOff>12434</xdr:rowOff>
    </xdr:from>
    <xdr:to>
      <xdr:col>3</xdr:col>
      <xdr:colOff>192776</xdr:colOff>
      <xdr:row>2</xdr:row>
      <xdr:rowOff>339991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226D6DC-CE28-4DA7-82C2-9A76E7C8A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2934"/>
          <a:ext cx="2135876" cy="518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2A19-642E-4862-8C1A-CC219BA84245}">
  <sheetPr codeName="UV_GD">
    <tabColor rgb="FF92D050"/>
  </sheetPr>
  <dimension ref="A1:W253"/>
  <sheetViews>
    <sheetView showGridLines="0" showRowColHeaders="0" tabSelected="1" zoomScaleNormal="100" workbookViewId="0">
      <selection activeCell="D10" sqref="D10"/>
    </sheetView>
  </sheetViews>
  <sheetFormatPr defaultColWidth="0" defaultRowHeight="0" customHeight="1" zeroHeight="1"/>
  <cols>
    <col min="1" max="1" width="3.5703125" style="1" customWidth="1"/>
    <col min="2" max="2" width="24.42578125" style="2" customWidth="1"/>
    <col min="3" max="3" width="3.28515625" style="2" customWidth="1"/>
    <col min="4" max="4" width="49.5703125" style="3" customWidth="1"/>
    <col min="5" max="5" width="15.5703125" style="2" hidden="1" customWidth="1"/>
    <col min="6" max="6" width="9.140625" style="2" hidden="1" customWidth="1"/>
    <col min="7" max="7" width="13.7109375" style="2" customWidth="1"/>
    <col min="8" max="8" width="16.42578125" style="2" customWidth="1"/>
    <col min="9" max="9" width="3.28515625" style="2" customWidth="1"/>
    <col min="10" max="10" width="10.42578125" style="2" customWidth="1"/>
    <col min="11" max="16" width="9.140625" style="2" hidden="1" customWidth="1"/>
    <col min="17" max="17" width="4.28515625" style="2" hidden="1" customWidth="1"/>
    <col min="18" max="18" width="32.140625" style="2" hidden="1" customWidth="1"/>
    <col min="19" max="19" width="4.28515625" style="2" hidden="1" customWidth="1"/>
    <col min="20" max="20" width="4.85546875" style="2" hidden="1" customWidth="1"/>
    <col min="21" max="21" width="0.5703125" style="2" hidden="1" customWidth="1"/>
    <col min="22" max="22" width="3.42578125" style="2" hidden="1" customWidth="1"/>
    <col min="23" max="23" width="5.85546875" style="2" hidden="1" customWidth="1"/>
    <col min="24" max="16384" width="9.140625" style="2" hidden="1"/>
  </cols>
  <sheetData>
    <row r="1" spans="1:23" ht="15">
      <c r="G1" s="4"/>
      <c r="H1" s="5" t="s">
        <v>0</v>
      </c>
      <c r="I1" s="6"/>
      <c r="J1" s="6" t="s">
        <v>473</v>
      </c>
      <c r="Q1" s="2" t="s">
        <v>1</v>
      </c>
      <c r="R1" s="2" t="s">
        <v>2</v>
      </c>
      <c r="S1" t="s">
        <v>463</v>
      </c>
      <c r="T1" s="7" t="s">
        <v>464</v>
      </c>
      <c r="U1" s="8" t="s">
        <v>3</v>
      </c>
      <c r="V1" s="2" t="s">
        <v>4</v>
      </c>
      <c r="W1" t="s">
        <v>462</v>
      </c>
    </row>
    <row r="2" spans="1:23" ht="15">
      <c r="G2" s="4"/>
      <c r="Q2" s="2" t="s">
        <v>5</v>
      </c>
      <c r="R2" s="2" t="s">
        <v>2</v>
      </c>
      <c r="S2" s="2" t="s">
        <v>465</v>
      </c>
      <c r="T2" s="7" t="s">
        <v>466</v>
      </c>
      <c r="U2" s="8" t="s">
        <v>32</v>
      </c>
      <c r="V2" s="2" t="s">
        <v>6</v>
      </c>
    </row>
    <row r="3" spans="1:23" ht="39" customHeight="1">
      <c r="G3" s="4"/>
      <c r="H3" s="2" t="s">
        <v>7</v>
      </c>
      <c r="Q3" s="2" t="s">
        <v>8</v>
      </c>
      <c r="R3" s="2" t="s">
        <v>2</v>
      </c>
      <c r="S3" s="2" t="s">
        <v>467</v>
      </c>
      <c r="T3" s="7" t="s">
        <v>468</v>
      </c>
      <c r="U3" s="8" t="s">
        <v>36</v>
      </c>
      <c r="V3" s="2" t="s">
        <v>9</v>
      </c>
    </row>
    <row r="4" spans="1:23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Q4" s="2" t="s">
        <v>10</v>
      </c>
      <c r="R4" s="2" t="s">
        <v>2</v>
      </c>
      <c r="S4" s="2" t="s">
        <v>469</v>
      </c>
      <c r="T4" s="7" t="s">
        <v>470</v>
      </c>
      <c r="U4" s="8" t="s">
        <v>39</v>
      </c>
      <c r="V4" s="2" t="s">
        <v>11</v>
      </c>
    </row>
    <row r="5" spans="1:23" ht="7.5" customHeight="1">
      <c r="A5" s="9"/>
      <c r="B5" s="9"/>
      <c r="C5" s="9"/>
      <c r="D5" s="9"/>
      <c r="E5" s="9"/>
      <c r="F5" s="9"/>
      <c r="G5" s="9"/>
      <c r="H5" s="9"/>
      <c r="I5" s="9"/>
      <c r="J5" s="9"/>
      <c r="Q5" s="2" t="s">
        <v>12</v>
      </c>
      <c r="R5" s="2" t="s">
        <v>2</v>
      </c>
      <c r="S5" s="2" t="s">
        <v>471</v>
      </c>
      <c r="T5" s="7" t="s">
        <v>472</v>
      </c>
      <c r="U5" s="8" t="s">
        <v>43</v>
      </c>
      <c r="V5" s="2" t="s">
        <v>13</v>
      </c>
    </row>
    <row r="6" spans="1:23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Q6" s="2" t="s">
        <v>14</v>
      </c>
      <c r="R6" s="2" t="s">
        <v>2</v>
      </c>
      <c r="U6" s="8" t="s">
        <v>46</v>
      </c>
      <c r="V6" s="2" t="s">
        <v>15</v>
      </c>
    </row>
    <row r="7" spans="1:23" ht="15">
      <c r="Q7" s="2" t="s">
        <v>16</v>
      </c>
      <c r="R7" s="2" t="s">
        <v>2</v>
      </c>
      <c r="U7" s="8" t="s">
        <v>50</v>
      </c>
      <c r="V7" s="2" t="s">
        <v>17</v>
      </c>
    </row>
    <row r="8" spans="1:23" ht="24" thickBot="1">
      <c r="B8" s="10" t="s">
        <v>18</v>
      </c>
      <c r="C8" s="10"/>
      <c r="D8" s="11"/>
      <c r="H8" s="12"/>
      <c r="I8" s="12"/>
      <c r="J8" s="13"/>
      <c r="L8" s="14" t="s">
        <v>19</v>
      </c>
      <c r="M8" s="14" t="s">
        <v>20</v>
      </c>
      <c r="Q8" s="2" t="s">
        <v>21</v>
      </c>
      <c r="R8" s="2" t="s">
        <v>2</v>
      </c>
      <c r="U8" s="8" t="s">
        <v>53</v>
      </c>
      <c r="V8" s="2" t="s">
        <v>22</v>
      </c>
    </row>
    <row r="9" spans="1:23" ht="7.5" customHeight="1">
      <c r="B9" s="12"/>
      <c r="C9" s="12"/>
      <c r="Q9" s="2" t="s">
        <v>23</v>
      </c>
      <c r="R9" s="2" t="s">
        <v>2</v>
      </c>
      <c r="U9" s="2" t="s">
        <v>57</v>
      </c>
      <c r="V9" s="2" t="s">
        <v>24</v>
      </c>
    </row>
    <row r="10" spans="1:23" ht="15">
      <c r="A10" s="15" t="s">
        <v>25</v>
      </c>
      <c r="B10" s="16" t="s">
        <v>26</v>
      </c>
      <c r="C10" s="17" t="s">
        <v>27</v>
      </c>
      <c r="D10" s="18" t="s">
        <v>28</v>
      </c>
      <c r="E10" s="2" t="str">
        <f>""&amp;D10</f>
        <v>LEGALIDENTIFIER20POS</v>
      </c>
      <c r="F10" s="2">
        <f>IF(D10="",1,0)</f>
        <v>0</v>
      </c>
      <c r="H10" s="19"/>
      <c r="J10" s="20"/>
      <c r="Q10" s="2" t="s">
        <v>29</v>
      </c>
      <c r="R10" s="2" t="s">
        <v>2</v>
      </c>
      <c r="U10" s="2" t="s">
        <v>57</v>
      </c>
      <c r="V10" s="2" t="s">
        <v>30</v>
      </c>
    </row>
    <row r="11" spans="1:23" ht="7.5" customHeight="1">
      <c r="A11" s="15"/>
      <c r="B11" s="16"/>
      <c r="D11" s="21"/>
      <c r="J11" s="20"/>
      <c r="Q11" s="2" t="s">
        <v>31</v>
      </c>
      <c r="R11" s="2" t="s">
        <v>2</v>
      </c>
      <c r="V11" s="2" t="s">
        <v>33</v>
      </c>
    </row>
    <row r="12" spans="1:23" ht="15">
      <c r="A12" s="15" t="s">
        <v>25</v>
      </c>
      <c r="B12" s="16" t="s">
        <v>34</v>
      </c>
      <c r="C12" s="2" t="s">
        <v>27</v>
      </c>
      <c r="D12" s="22">
        <v>43831</v>
      </c>
      <c r="E12" s="23">
        <f>D12</f>
        <v>43831</v>
      </c>
      <c r="F12" s="2">
        <f>IF(D12="",1,0)</f>
        <v>0</v>
      </c>
      <c r="H12" s="19"/>
      <c r="J12" s="20"/>
      <c r="Q12" s="2" t="s">
        <v>35</v>
      </c>
      <c r="R12" s="2" t="s">
        <v>2</v>
      </c>
      <c r="V12" s="2" t="s">
        <v>37</v>
      </c>
    </row>
    <row r="13" spans="1:23" ht="7.5" customHeight="1">
      <c r="A13" s="15"/>
      <c r="B13" s="16"/>
      <c r="D13" s="21"/>
      <c r="J13" s="20"/>
      <c r="Q13" s="2" t="s">
        <v>38</v>
      </c>
      <c r="R13" s="2" t="s">
        <v>2</v>
      </c>
      <c r="V13" s="2" t="s">
        <v>40</v>
      </c>
    </row>
    <row r="14" spans="1:23" ht="15">
      <c r="A14" s="15" t="s">
        <v>25</v>
      </c>
      <c r="B14" s="16" t="s">
        <v>41</v>
      </c>
      <c r="C14" s="2" t="s">
        <v>27</v>
      </c>
      <c r="D14" s="22">
        <v>44196</v>
      </c>
      <c r="E14" s="23">
        <f>D14</f>
        <v>44196</v>
      </c>
      <c r="F14" s="2">
        <f>IF(D14="",1,0)</f>
        <v>0</v>
      </c>
      <c r="H14" s="19"/>
      <c r="J14" s="20"/>
      <c r="Q14" s="2" t="s">
        <v>42</v>
      </c>
      <c r="R14" s="2" t="s">
        <v>2</v>
      </c>
      <c r="V14" s="2" t="s">
        <v>44</v>
      </c>
    </row>
    <row r="15" spans="1:23" ht="7.5" customHeight="1">
      <c r="A15" s="15"/>
      <c r="B15" s="16"/>
      <c r="D15" s="21"/>
      <c r="Q15" s="2" t="s">
        <v>45</v>
      </c>
      <c r="R15" s="2" t="s">
        <v>2</v>
      </c>
      <c r="V15" s="2" t="s">
        <v>47</v>
      </c>
    </row>
    <row r="16" spans="1:23" ht="15">
      <c r="A16" s="15"/>
      <c r="B16" s="16" t="s">
        <v>48</v>
      </c>
      <c r="C16" s="2" t="s">
        <v>27</v>
      </c>
      <c r="D16" s="24" t="s">
        <v>1</v>
      </c>
      <c r="Q16" s="2" t="s">
        <v>49</v>
      </c>
      <c r="R16" s="2" t="s">
        <v>2</v>
      </c>
      <c r="V16" s="2" t="s">
        <v>51</v>
      </c>
    </row>
    <row r="17" spans="1:22" ht="7.5" customHeight="1">
      <c r="A17" s="15"/>
      <c r="B17" s="16"/>
      <c r="D17" s="21"/>
      <c r="Q17" s="2" t="s">
        <v>52</v>
      </c>
      <c r="R17" s="2" t="s">
        <v>2</v>
      </c>
      <c r="V17" s="2" t="s">
        <v>54</v>
      </c>
    </row>
    <row r="18" spans="1:22" ht="15">
      <c r="A18" s="15" t="s">
        <v>25</v>
      </c>
      <c r="B18" s="16" t="s">
        <v>55</v>
      </c>
      <c r="C18" s="2" t="s">
        <v>27</v>
      </c>
      <c r="D18" s="18" t="s">
        <v>4</v>
      </c>
      <c r="E18" s="2" t="str">
        <f>""&amp;D18</f>
        <v>EUR</v>
      </c>
      <c r="F18" s="2">
        <f>IF(D18="",1,0)</f>
        <v>0</v>
      </c>
      <c r="Q18" s="2" t="s">
        <v>56</v>
      </c>
      <c r="R18" s="2" t="s">
        <v>2</v>
      </c>
      <c r="V18" s="2" t="s">
        <v>58</v>
      </c>
    </row>
    <row r="19" spans="1:22" ht="7.5" customHeight="1">
      <c r="A19" s="15"/>
      <c r="B19" s="16"/>
      <c r="D19" s="21"/>
      <c r="Q19" s="2" t="s">
        <v>59</v>
      </c>
      <c r="R19" s="2" t="s">
        <v>2</v>
      </c>
      <c r="V19" s="2" t="s">
        <v>60</v>
      </c>
    </row>
    <row r="20" spans="1:22" ht="15">
      <c r="A20" s="15" t="s">
        <v>25</v>
      </c>
      <c r="B20" s="16" t="s">
        <v>61</v>
      </c>
      <c r="C20" s="2" t="s">
        <v>27</v>
      </c>
      <c r="D20" s="18" t="s">
        <v>462</v>
      </c>
      <c r="F20" s="2">
        <f>IF(D20="",1,0)</f>
        <v>0</v>
      </c>
      <c r="Q20" s="2" t="s">
        <v>62</v>
      </c>
      <c r="R20" s="2" t="s">
        <v>2</v>
      </c>
      <c r="V20" s="2" t="s">
        <v>63</v>
      </c>
    </row>
    <row r="21" spans="1:22" ht="7.5" customHeight="1">
      <c r="A21" s="15"/>
      <c r="B21" s="16"/>
      <c r="D21" s="21"/>
      <c r="Q21" s="2" t="s">
        <v>64</v>
      </c>
      <c r="R21" s="2" t="s">
        <v>2</v>
      </c>
      <c r="V21" s="2" t="s">
        <v>65</v>
      </c>
    </row>
    <row r="22" spans="1:22" ht="15">
      <c r="A22" s="15" t="s">
        <v>25</v>
      </c>
      <c r="B22" s="16" t="s">
        <v>66</v>
      </c>
      <c r="C22" s="2" t="s">
        <v>27</v>
      </c>
      <c r="D22" s="18" t="s">
        <v>463</v>
      </c>
      <c r="E22" s="25" t="str">
        <f>IFERROR(VLOOKUP(D22,S:T,2,FALSE),"")</f>
        <v>MSR-ALL</v>
      </c>
      <c r="F22" s="2">
        <f>IF(D22="",1,0)</f>
        <v>0</v>
      </c>
      <c r="Q22" s="2" t="s">
        <v>67</v>
      </c>
      <c r="R22" s="2" t="s">
        <v>68</v>
      </c>
      <c r="S22" s="29"/>
      <c r="T22" s="29"/>
      <c r="U22" s="29"/>
      <c r="V22" s="2" t="s">
        <v>69</v>
      </c>
    </row>
    <row r="23" spans="1:22" ht="15">
      <c r="A23" s="15"/>
      <c r="D23" s="21"/>
      <c r="Q23" s="2" t="s">
        <v>70</v>
      </c>
      <c r="R23" s="2" t="s">
        <v>2</v>
      </c>
      <c r="V23" s="2" t="s">
        <v>71</v>
      </c>
    </row>
    <row r="24" spans="1:22" ht="15">
      <c r="A24" s="15"/>
      <c r="D24" s="21"/>
      <c r="Q24" s="2" t="s">
        <v>72</v>
      </c>
      <c r="R24" s="2" t="s">
        <v>2</v>
      </c>
      <c r="V24" s="2" t="s">
        <v>73</v>
      </c>
    </row>
    <row r="25" spans="1:22" ht="24" thickBot="1">
      <c r="A25" s="15"/>
      <c r="B25" s="10" t="s">
        <v>74</v>
      </c>
      <c r="C25" s="10"/>
      <c r="D25" s="26"/>
      <c r="Q25" s="2" t="s">
        <v>75</v>
      </c>
      <c r="R25" s="2" t="s">
        <v>2</v>
      </c>
      <c r="V25" s="2" t="s">
        <v>76</v>
      </c>
    </row>
    <row r="26" spans="1:22" ht="7.5" customHeight="1">
      <c r="A26" s="15"/>
      <c r="B26" s="16"/>
      <c r="D26" s="21"/>
      <c r="Q26" s="2" t="s">
        <v>77</v>
      </c>
      <c r="R26" s="2" t="s">
        <v>2</v>
      </c>
      <c r="V26" s="2" t="s">
        <v>78</v>
      </c>
    </row>
    <row r="27" spans="1:22" ht="15">
      <c r="A27" s="15"/>
      <c r="B27" s="16" t="s">
        <v>79</v>
      </c>
      <c r="C27" s="2" t="s">
        <v>27</v>
      </c>
      <c r="D27" s="18" t="str">
        <f>IFERROR(VLOOKUP(D16,Q:R,2,FALSE),R1)</f>
        <v>http://standards.iso.org/iso/17442</v>
      </c>
      <c r="E27" s="2" t="str">
        <f>D27</f>
        <v>http://standards.iso.org/iso/17442</v>
      </c>
      <c r="Q27" s="2" t="s">
        <v>80</v>
      </c>
      <c r="R27" s="2" t="s">
        <v>2</v>
      </c>
      <c r="V27" s="2" t="s">
        <v>81</v>
      </c>
    </row>
    <row r="28" spans="1:22" ht="7.5" customHeight="1">
      <c r="A28" s="15"/>
      <c r="B28" s="16"/>
      <c r="D28" s="27"/>
      <c r="Q28" s="2" t="s">
        <v>82</v>
      </c>
      <c r="R28" s="2" t="s">
        <v>2</v>
      </c>
      <c r="V28" s="2" t="s">
        <v>83</v>
      </c>
    </row>
    <row r="29" spans="1:22" ht="15">
      <c r="A29" s="15"/>
      <c r="B29" s="16" t="s">
        <v>84</v>
      </c>
      <c r="C29" s="2" t="s">
        <v>27</v>
      </c>
      <c r="D29" s="18"/>
      <c r="Q29" s="2" t="s">
        <v>85</v>
      </c>
      <c r="R29" s="2" t="s">
        <v>2</v>
      </c>
      <c r="V29" s="2" t="s">
        <v>86</v>
      </c>
    </row>
    <row r="30" spans="1:22" ht="7.5" customHeight="1">
      <c r="A30" s="15"/>
      <c r="B30" s="16"/>
      <c r="D30" s="21"/>
      <c r="Q30" s="2" t="s">
        <v>87</v>
      </c>
      <c r="R30" s="2" t="s">
        <v>2</v>
      </c>
      <c r="V30" s="2" t="s">
        <v>88</v>
      </c>
    </row>
    <row r="31" spans="1:22" ht="15">
      <c r="A31" s="15"/>
      <c r="B31" s="28" t="s">
        <v>89</v>
      </c>
      <c r="C31" s="29" t="s">
        <v>27</v>
      </c>
      <c r="D31" s="30">
        <v>-3</v>
      </c>
      <c r="F31" s="2">
        <f xml:space="preserve"> 0.5 * 10^(-1 * PP_MonetaryPrecision)</f>
        <v>500</v>
      </c>
      <c r="Q31" s="29" t="s">
        <v>90</v>
      </c>
      <c r="R31" s="29" t="s">
        <v>2</v>
      </c>
      <c r="V31" s="29" t="s">
        <v>91</v>
      </c>
    </row>
    <row r="32" spans="1:22" ht="7.5" customHeight="1">
      <c r="A32" s="15"/>
      <c r="B32" s="16"/>
      <c r="D32" s="21"/>
      <c r="Q32" s="2" t="s">
        <v>92</v>
      </c>
      <c r="R32" s="2" t="s">
        <v>2</v>
      </c>
      <c r="V32" s="2" t="s">
        <v>93</v>
      </c>
    </row>
    <row r="33" spans="1:22" ht="15">
      <c r="A33" s="15"/>
      <c r="B33" s="16" t="s">
        <v>94</v>
      </c>
      <c r="C33" s="2" t="s">
        <v>27</v>
      </c>
      <c r="D33" s="18">
        <v>4</v>
      </c>
      <c r="F33" s="2">
        <f xml:space="preserve"> 0.5 * 10^(-1 * PP_DecimalPrecision)</f>
        <v>5.0000000000000002E-5</v>
      </c>
      <c r="Q33" s="2" t="s">
        <v>95</v>
      </c>
      <c r="R33" s="2" t="s">
        <v>2</v>
      </c>
      <c r="V33" s="2" t="s">
        <v>96</v>
      </c>
    </row>
    <row r="34" spans="1:22" ht="7.5" customHeight="1">
      <c r="A34" s="15"/>
      <c r="B34" s="16"/>
      <c r="D34" s="21"/>
      <c r="Q34" s="2" t="s">
        <v>97</v>
      </c>
      <c r="R34" s="2" t="s">
        <v>2</v>
      </c>
      <c r="V34" s="2" t="s">
        <v>98</v>
      </c>
    </row>
    <row r="35" spans="1:22" s="29" customFormat="1" ht="15" customHeight="1">
      <c r="A35" s="31"/>
      <c r="B35" s="28" t="s">
        <v>99</v>
      </c>
      <c r="C35" s="29" t="s">
        <v>27</v>
      </c>
      <c r="D35" s="30">
        <v>4</v>
      </c>
      <c r="H35" s="32" t="s">
        <v>100</v>
      </c>
      <c r="Q35" s="2" t="s">
        <v>101</v>
      </c>
      <c r="R35" s="2" t="s">
        <v>2</v>
      </c>
      <c r="S35" s="2"/>
      <c r="T35" s="2"/>
      <c r="U35" s="2"/>
      <c r="V35" s="2" t="s">
        <v>102</v>
      </c>
    </row>
    <row r="36" spans="1:22" ht="6.75" customHeight="1">
      <c r="D36" s="21"/>
      <c r="Q36" s="2" t="s">
        <v>103</v>
      </c>
      <c r="R36" s="2" t="s">
        <v>2</v>
      </c>
      <c r="V36" s="2" t="s">
        <v>104</v>
      </c>
    </row>
    <row r="37" spans="1:22" ht="15" hidden="1">
      <c r="B37" s="16" t="s">
        <v>105</v>
      </c>
      <c r="C37" t="s">
        <v>27</v>
      </c>
      <c r="D37" s="18" t="b">
        <v>0</v>
      </c>
      <c r="Q37" s="2" t="s">
        <v>106</v>
      </c>
      <c r="R37" s="2" t="s">
        <v>2</v>
      </c>
      <c r="V37" s="2" t="s">
        <v>107</v>
      </c>
    </row>
    <row r="38" spans="1:22" ht="24" hidden="1" customHeight="1" thickBot="1">
      <c r="B38" s="10" t="s">
        <v>108</v>
      </c>
      <c r="C38" s="10"/>
      <c r="D38" s="26"/>
      <c r="Q38" s="2" t="s">
        <v>109</v>
      </c>
      <c r="R38" s="2" t="s">
        <v>2</v>
      </c>
      <c r="V38" s="2" t="s">
        <v>110</v>
      </c>
    </row>
    <row r="39" spans="1:22" ht="7.5" hidden="1" customHeight="1">
      <c r="A39" s="1" t="s">
        <v>67</v>
      </c>
      <c r="B39" s="16"/>
      <c r="D39" s="21"/>
      <c r="Q39" s="2" t="s">
        <v>111</v>
      </c>
      <c r="R39" s="2" t="s">
        <v>2</v>
      </c>
      <c r="V39" s="2" t="s">
        <v>112</v>
      </c>
    </row>
    <row r="40" spans="1:22" ht="15" hidden="1" customHeight="1">
      <c r="A40" s="1" t="s">
        <v>67</v>
      </c>
      <c r="B40" s="16" t="s">
        <v>113</v>
      </c>
      <c r="C40" s="2" t="s">
        <v>27</v>
      </c>
      <c r="D40" s="24"/>
      <c r="F40" s="2">
        <f>IF(AND(A40=PP_Country,D40=""),1,0)</f>
        <v>0</v>
      </c>
      <c r="Q40" s="2" t="s">
        <v>114</v>
      </c>
      <c r="R40" s="2" t="s">
        <v>2</v>
      </c>
      <c r="V40" s="2" t="s">
        <v>115</v>
      </c>
    </row>
    <row r="41" spans="1:22" ht="7.5" hidden="1" customHeight="1">
      <c r="A41" s="1" t="s">
        <v>67</v>
      </c>
      <c r="B41" s="16"/>
      <c r="C41" s="16"/>
      <c r="D41" s="16"/>
      <c r="Q41" s="2" t="s">
        <v>116</v>
      </c>
      <c r="R41" s="2" t="s">
        <v>2</v>
      </c>
      <c r="V41" s="2" t="s">
        <v>4</v>
      </c>
    </row>
    <row r="42" spans="1:22" ht="15" hidden="1" customHeight="1">
      <c r="A42" s="1" t="s">
        <v>67</v>
      </c>
      <c r="B42" s="16" t="s">
        <v>117</v>
      </c>
      <c r="C42" t="s">
        <v>27</v>
      </c>
      <c r="D42" s="24"/>
      <c r="Q42" s="2" t="s">
        <v>118</v>
      </c>
      <c r="R42" s="2" t="s">
        <v>2</v>
      </c>
      <c r="V42" s="2" t="s">
        <v>119</v>
      </c>
    </row>
    <row r="43" spans="1:22" ht="7.5" hidden="1" customHeight="1">
      <c r="A43" s="1" t="s">
        <v>67</v>
      </c>
      <c r="B43" s="16"/>
      <c r="D43" s="21"/>
      <c r="Q43" s="2" t="s">
        <v>120</v>
      </c>
      <c r="R43" s="2" t="s">
        <v>2</v>
      </c>
      <c r="V43" s="2" t="s">
        <v>121</v>
      </c>
    </row>
    <row r="44" spans="1:22" ht="15" hidden="1" customHeight="1">
      <c r="A44" s="1" t="s">
        <v>67</v>
      </c>
      <c r="B44" s="16" t="s">
        <v>122</v>
      </c>
      <c r="C44" s="2" t="s">
        <v>27</v>
      </c>
      <c r="D44" s="24"/>
      <c r="E44" s="2" t="str">
        <f>""&amp;D44</f>
        <v/>
      </c>
      <c r="F44" s="2">
        <f>IF(AND(A44=PP_Country,D44=""),1,0)</f>
        <v>0</v>
      </c>
      <c r="Q44" s="2" t="s">
        <v>123</v>
      </c>
      <c r="R44" s="2" t="s">
        <v>2</v>
      </c>
      <c r="V44" s="2" t="s">
        <v>124</v>
      </c>
    </row>
    <row r="45" spans="1:22" ht="7.5" hidden="1" customHeight="1">
      <c r="A45" s="1" t="s">
        <v>67</v>
      </c>
      <c r="B45" s="16"/>
      <c r="D45" s="21"/>
      <c r="Q45" s="2" t="s">
        <v>125</v>
      </c>
      <c r="R45" s="2" t="s">
        <v>2</v>
      </c>
      <c r="V45" s="2" t="s">
        <v>126</v>
      </c>
    </row>
    <row r="46" spans="1:22" ht="15" hidden="1" customHeight="1">
      <c r="A46" s="1" t="s">
        <v>67</v>
      </c>
      <c r="B46" s="16" t="s">
        <v>127</v>
      </c>
      <c r="C46" s="2" t="s">
        <v>27</v>
      </c>
      <c r="D46" s="24"/>
      <c r="E46" s="2" t="str">
        <f>""&amp;D46</f>
        <v/>
      </c>
      <c r="F46" s="2">
        <f>IF(AND(A46=PP_Country,D46=""),1,0)</f>
        <v>0</v>
      </c>
      <c r="Q46" s="2" t="s">
        <v>128</v>
      </c>
      <c r="R46" s="2" t="s">
        <v>2</v>
      </c>
      <c r="V46" s="2" t="s">
        <v>129</v>
      </c>
    </row>
    <row r="47" spans="1:22" ht="15" hidden="1" customHeight="1">
      <c r="A47" s="1" t="s">
        <v>67</v>
      </c>
      <c r="Q47" s="2" t="s">
        <v>130</v>
      </c>
      <c r="R47" s="2" t="s">
        <v>2</v>
      </c>
      <c r="V47" s="2" t="s">
        <v>131</v>
      </c>
    </row>
    <row r="48" spans="1:22" ht="15" hidden="1" customHeight="1">
      <c r="B48" s="2" t="s">
        <v>132</v>
      </c>
      <c r="D48" s="3" t="s">
        <v>133</v>
      </c>
      <c r="Q48" s="2" t="s">
        <v>134</v>
      </c>
      <c r="R48" s="2" t="s">
        <v>2</v>
      </c>
      <c r="V48" s="2" t="s">
        <v>135</v>
      </c>
    </row>
    <row r="49" spans="1:22" ht="15" hidden="1" customHeight="1">
      <c r="B49" s="16" t="s">
        <v>136</v>
      </c>
      <c r="D49" s="3" t="b">
        <v>1</v>
      </c>
      <c r="Q49" s="2" t="s">
        <v>137</v>
      </c>
      <c r="R49" s="2" t="s">
        <v>2</v>
      </c>
      <c r="V49" s="2" t="s">
        <v>138</v>
      </c>
    </row>
    <row r="50" spans="1:22" ht="15" hidden="1" customHeight="1">
      <c r="B50" s="2" t="s">
        <v>139</v>
      </c>
      <c r="D50" t="s">
        <v>140</v>
      </c>
      <c r="Q50" s="2" t="s">
        <v>141</v>
      </c>
      <c r="R50" s="2" t="s">
        <v>2</v>
      </c>
      <c r="V50" s="2" t="s">
        <v>142</v>
      </c>
    </row>
    <row r="51" spans="1:22" ht="15" hidden="1" customHeight="1">
      <c r="B51" s="2" t="s">
        <v>143</v>
      </c>
      <c r="D51" s="2" t="b">
        <v>0</v>
      </c>
      <c r="Q51" s="2" t="s">
        <v>144</v>
      </c>
      <c r="R51" s="2" t="s">
        <v>2</v>
      </c>
      <c r="V51" s="2" t="s">
        <v>145</v>
      </c>
    </row>
    <row r="52" spans="1:22" ht="15" hidden="1" customHeight="1">
      <c r="B52" s="2" t="s">
        <v>146</v>
      </c>
      <c r="D52" s="2" t="b">
        <v>0</v>
      </c>
      <c r="Q52" s="2" t="s">
        <v>147</v>
      </c>
      <c r="R52" s="2" t="s">
        <v>2</v>
      </c>
      <c r="V52" s="2" t="s">
        <v>148</v>
      </c>
    </row>
    <row r="53" spans="1:22" ht="17.25" customHeight="1">
      <c r="I53" s="33"/>
      <c r="J53" s="33"/>
      <c r="L53" s="14" t="s">
        <v>149</v>
      </c>
      <c r="M53" s="14" t="s">
        <v>150</v>
      </c>
      <c r="Q53" s="2" t="s">
        <v>151</v>
      </c>
      <c r="R53" s="2" t="s">
        <v>2</v>
      </c>
      <c r="V53" s="2" t="s">
        <v>152</v>
      </c>
    </row>
    <row r="54" spans="1:22" ht="15" hidden="1" customHeight="1">
      <c r="A54" s="1" t="s">
        <v>67</v>
      </c>
      <c r="H54" s="33"/>
      <c r="I54" s="33"/>
      <c r="J54" s="33"/>
      <c r="Q54" s="2" t="s">
        <v>153</v>
      </c>
      <c r="R54" s="2" t="s">
        <v>2</v>
      </c>
      <c r="V54" s="2" t="s">
        <v>154</v>
      </c>
    </row>
    <row r="55" spans="1:22" ht="15" hidden="1">
      <c r="A55" s="1" t="s">
        <v>67</v>
      </c>
      <c r="Q55" s="2" t="s">
        <v>155</v>
      </c>
      <c r="R55" s="2" t="s">
        <v>2</v>
      </c>
      <c r="V55" s="2" t="s">
        <v>156</v>
      </c>
    </row>
    <row r="56" spans="1:22" ht="15" hidden="1">
      <c r="Q56" s="2" t="s">
        <v>157</v>
      </c>
      <c r="R56" s="2" t="s">
        <v>2</v>
      </c>
      <c r="V56" s="2" t="s">
        <v>158</v>
      </c>
    </row>
    <row r="57" spans="1:22" ht="15" hidden="1">
      <c r="Q57" s="2" t="s">
        <v>159</v>
      </c>
      <c r="R57" s="2" t="s">
        <v>2</v>
      </c>
      <c r="V57" s="2" t="s">
        <v>160</v>
      </c>
    </row>
    <row r="58" spans="1:22" ht="15" hidden="1">
      <c r="Q58" s="2" t="s">
        <v>161</v>
      </c>
      <c r="R58" s="2" t="s">
        <v>2</v>
      </c>
      <c r="V58" s="2" t="s">
        <v>162</v>
      </c>
    </row>
    <row r="59" spans="1:22" ht="15" hidden="1">
      <c r="Q59" s="2" t="s">
        <v>163</v>
      </c>
      <c r="R59" s="2" t="s">
        <v>2</v>
      </c>
      <c r="V59" s="2" t="s">
        <v>164</v>
      </c>
    </row>
    <row r="60" spans="1:22" ht="15" hidden="1">
      <c r="Q60" s="2" t="s">
        <v>165</v>
      </c>
      <c r="R60" s="2" t="s">
        <v>2</v>
      </c>
      <c r="V60" s="2" t="s">
        <v>166</v>
      </c>
    </row>
    <row r="61" spans="1:22" ht="15" hidden="1">
      <c r="Q61" s="2" t="s">
        <v>167</v>
      </c>
      <c r="R61" s="2" t="s">
        <v>2</v>
      </c>
      <c r="V61" s="2" t="s">
        <v>168</v>
      </c>
    </row>
    <row r="62" spans="1:22" ht="15" hidden="1">
      <c r="Q62" s="2" t="s">
        <v>169</v>
      </c>
      <c r="R62" s="2" t="s">
        <v>2</v>
      </c>
      <c r="V62" s="2" t="s">
        <v>170</v>
      </c>
    </row>
    <row r="63" spans="1:22" ht="15" hidden="1">
      <c r="Q63" s="2" t="s">
        <v>171</v>
      </c>
      <c r="R63" s="2" t="s">
        <v>2</v>
      </c>
      <c r="V63" s="2" t="s">
        <v>172</v>
      </c>
    </row>
    <row r="64" spans="1:22" ht="15" hidden="1">
      <c r="Q64" s="2" t="s">
        <v>173</v>
      </c>
      <c r="R64" s="2" t="s">
        <v>2</v>
      </c>
      <c r="V64" s="2" t="s">
        <v>174</v>
      </c>
    </row>
    <row r="65" spans="17:22" ht="15" hidden="1">
      <c r="Q65" s="2" t="s">
        <v>175</v>
      </c>
      <c r="R65" s="2" t="s">
        <v>2</v>
      </c>
      <c r="V65" s="2" t="s">
        <v>176</v>
      </c>
    </row>
    <row r="66" spans="17:22" ht="15" hidden="1">
      <c r="Q66" s="2" t="s">
        <v>177</v>
      </c>
      <c r="R66" s="2" t="s">
        <v>2</v>
      </c>
      <c r="V66" s="2" t="s">
        <v>178</v>
      </c>
    </row>
    <row r="67" spans="17:22" ht="15" hidden="1">
      <c r="Q67" s="2" t="s">
        <v>179</v>
      </c>
      <c r="R67" s="2" t="s">
        <v>2</v>
      </c>
      <c r="V67" s="2" t="s">
        <v>180</v>
      </c>
    </row>
    <row r="68" spans="17:22" ht="15" hidden="1">
      <c r="Q68" s="2" t="s">
        <v>181</v>
      </c>
      <c r="R68" s="2" t="s">
        <v>2</v>
      </c>
      <c r="V68" s="2" t="s">
        <v>182</v>
      </c>
    </row>
    <row r="69" spans="17:22" ht="15" hidden="1">
      <c r="Q69" s="2" t="s">
        <v>183</v>
      </c>
      <c r="R69" s="2" t="s">
        <v>2</v>
      </c>
      <c r="V69" s="2" t="s">
        <v>184</v>
      </c>
    </row>
    <row r="70" spans="17:22" ht="15" hidden="1">
      <c r="Q70" s="2" t="s">
        <v>185</v>
      </c>
      <c r="R70" s="2" t="s">
        <v>2</v>
      </c>
      <c r="V70" s="2" t="s">
        <v>186</v>
      </c>
    </row>
    <row r="71" spans="17:22" ht="15" hidden="1">
      <c r="Q71" s="2" t="s">
        <v>187</v>
      </c>
      <c r="R71" s="2" t="s">
        <v>2</v>
      </c>
      <c r="V71" s="2" t="s">
        <v>188</v>
      </c>
    </row>
    <row r="72" spans="17:22" ht="15" hidden="1">
      <c r="Q72" s="2" t="s">
        <v>189</v>
      </c>
      <c r="R72" s="2" t="s">
        <v>2</v>
      </c>
      <c r="V72" s="2" t="s">
        <v>190</v>
      </c>
    </row>
    <row r="73" spans="17:22" ht="15" hidden="1">
      <c r="Q73" s="2" t="s">
        <v>191</v>
      </c>
      <c r="R73" s="2" t="s">
        <v>2</v>
      </c>
      <c r="V73" s="2" t="s">
        <v>192</v>
      </c>
    </row>
    <row r="74" spans="17:22" ht="15" hidden="1">
      <c r="Q74" s="2" t="s">
        <v>193</v>
      </c>
      <c r="R74" s="2" t="s">
        <v>2</v>
      </c>
      <c r="V74" s="2" t="s">
        <v>194</v>
      </c>
    </row>
    <row r="75" spans="17:22" ht="15" hidden="1">
      <c r="Q75" s="2" t="s">
        <v>195</v>
      </c>
      <c r="R75" s="2" t="s">
        <v>2</v>
      </c>
      <c r="V75" s="2" t="s">
        <v>196</v>
      </c>
    </row>
    <row r="76" spans="17:22" ht="15" hidden="1">
      <c r="Q76" s="2" t="s">
        <v>197</v>
      </c>
      <c r="R76" s="2" t="s">
        <v>2</v>
      </c>
      <c r="V76" s="2" t="s">
        <v>198</v>
      </c>
    </row>
    <row r="77" spans="17:22" ht="15" hidden="1">
      <c r="Q77" s="2" t="s">
        <v>199</v>
      </c>
      <c r="R77" s="2" t="s">
        <v>2</v>
      </c>
      <c r="V77" s="2" t="s">
        <v>200</v>
      </c>
    </row>
    <row r="78" spans="17:22" ht="15" hidden="1">
      <c r="Q78" s="2" t="s">
        <v>201</v>
      </c>
      <c r="R78" s="2" t="s">
        <v>2</v>
      </c>
      <c r="V78" s="2" t="s">
        <v>202</v>
      </c>
    </row>
    <row r="79" spans="17:22" ht="15" hidden="1">
      <c r="Q79" s="2" t="s">
        <v>203</v>
      </c>
      <c r="R79" s="2" t="s">
        <v>2</v>
      </c>
      <c r="V79" s="2" t="s">
        <v>204</v>
      </c>
    </row>
    <row r="80" spans="17:22" ht="15" hidden="1">
      <c r="Q80" s="2" t="s">
        <v>205</v>
      </c>
      <c r="R80" s="2" t="s">
        <v>2</v>
      </c>
      <c r="V80" s="2" t="s">
        <v>206</v>
      </c>
    </row>
    <row r="81" spans="17:22" ht="15" hidden="1">
      <c r="Q81" s="2" t="s">
        <v>207</v>
      </c>
      <c r="R81" s="2" t="s">
        <v>2</v>
      </c>
      <c r="V81" s="2" t="s">
        <v>208</v>
      </c>
    </row>
    <row r="82" spans="17:22" ht="15" hidden="1">
      <c r="Q82" s="2" t="s">
        <v>209</v>
      </c>
      <c r="R82" s="2" t="s">
        <v>2</v>
      </c>
      <c r="V82" s="2" t="s">
        <v>210</v>
      </c>
    </row>
    <row r="83" spans="17:22" ht="15" hidden="1">
      <c r="Q83" s="2" t="s">
        <v>211</v>
      </c>
      <c r="R83" s="2" t="s">
        <v>2</v>
      </c>
      <c r="V83" s="2" t="s">
        <v>212</v>
      </c>
    </row>
    <row r="84" spans="17:22" ht="15" hidden="1">
      <c r="Q84" s="2" t="s">
        <v>213</v>
      </c>
      <c r="R84" s="2" t="s">
        <v>2</v>
      </c>
      <c r="V84" s="2" t="s">
        <v>214</v>
      </c>
    </row>
    <row r="85" spans="17:22" ht="15" hidden="1">
      <c r="Q85" s="2" t="s">
        <v>215</v>
      </c>
      <c r="R85" s="2" t="s">
        <v>2</v>
      </c>
      <c r="V85" s="2" t="s">
        <v>216</v>
      </c>
    </row>
    <row r="86" spans="17:22" ht="15" hidden="1">
      <c r="Q86" s="2" t="s">
        <v>217</v>
      </c>
      <c r="R86" s="2" t="s">
        <v>2</v>
      </c>
      <c r="V86" s="2" t="s">
        <v>218</v>
      </c>
    </row>
    <row r="87" spans="17:22" ht="15" hidden="1">
      <c r="Q87" s="2" t="s">
        <v>219</v>
      </c>
      <c r="R87" s="2" t="s">
        <v>2</v>
      </c>
      <c r="V87" s="2" t="s">
        <v>220</v>
      </c>
    </row>
    <row r="88" spans="17:22" ht="15" hidden="1">
      <c r="Q88" s="2" t="s">
        <v>221</v>
      </c>
      <c r="R88" s="2" t="s">
        <v>2</v>
      </c>
      <c r="V88" s="2" t="s">
        <v>222</v>
      </c>
    </row>
    <row r="89" spans="17:22" ht="15" hidden="1">
      <c r="Q89" s="2" t="s">
        <v>223</v>
      </c>
      <c r="R89" s="2" t="s">
        <v>2</v>
      </c>
      <c r="V89" s="2" t="s">
        <v>224</v>
      </c>
    </row>
    <row r="90" spans="17:22" ht="15" hidden="1">
      <c r="Q90" s="2" t="s">
        <v>225</v>
      </c>
      <c r="R90" s="2" t="s">
        <v>2</v>
      </c>
      <c r="V90" s="2" t="s">
        <v>226</v>
      </c>
    </row>
    <row r="91" spans="17:22" ht="15" hidden="1">
      <c r="Q91" s="2" t="s">
        <v>227</v>
      </c>
      <c r="R91" s="2" t="s">
        <v>2</v>
      </c>
      <c r="V91" s="2" t="s">
        <v>228</v>
      </c>
    </row>
    <row r="92" spans="17:22" ht="15" hidden="1">
      <c r="Q92" s="2" t="s">
        <v>229</v>
      </c>
      <c r="R92" s="2" t="s">
        <v>2</v>
      </c>
      <c r="V92" s="2" t="s">
        <v>230</v>
      </c>
    </row>
    <row r="93" spans="17:22" ht="15" hidden="1">
      <c r="Q93" s="2" t="s">
        <v>231</v>
      </c>
      <c r="R93" s="2" t="s">
        <v>2</v>
      </c>
      <c r="V93" s="2" t="s">
        <v>232</v>
      </c>
    </row>
    <row r="94" spans="17:22" ht="15" hidden="1">
      <c r="Q94" s="2" t="s">
        <v>233</v>
      </c>
      <c r="R94" s="2" t="s">
        <v>2</v>
      </c>
      <c r="V94" s="2" t="s">
        <v>234</v>
      </c>
    </row>
    <row r="95" spans="17:22" ht="15" hidden="1">
      <c r="Q95" s="2" t="s">
        <v>235</v>
      </c>
      <c r="R95" s="2" t="s">
        <v>2</v>
      </c>
      <c r="V95" s="2" t="s">
        <v>236</v>
      </c>
    </row>
    <row r="96" spans="17:22" ht="15" hidden="1">
      <c r="Q96" s="2" t="s">
        <v>237</v>
      </c>
      <c r="R96" s="2" t="s">
        <v>2</v>
      </c>
      <c r="V96" s="2" t="s">
        <v>238</v>
      </c>
    </row>
    <row r="97" spans="17:22" ht="15" hidden="1">
      <c r="Q97" s="2" t="s">
        <v>239</v>
      </c>
      <c r="R97" s="2" t="s">
        <v>2</v>
      </c>
      <c r="V97" s="2" t="s">
        <v>240</v>
      </c>
    </row>
    <row r="98" spans="17:22" ht="15" hidden="1">
      <c r="Q98" s="2" t="s">
        <v>241</v>
      </c>
      <c r="R98" s="2" t="s">
        <v>2</v>
      </c>
      <c r="V98" s="2" t="s">
        <v>242</v>
      </c>
    </row>
    <row r="99" spans="17:22" ht="15" hidden="1">
      <c r="Q99" s="2" t="s">
        <v>243</v>
      </c>
      <c r="R99" s="2" t="s">
        <v>2</v>
      </c>
      <c r="V99" s="2" t="s">
        <v>244</v>
      </c>
    </row>
    <row r="100" spans="17:22" ht="15" hidden="1">
      <c r="Q100" s="2" t="s">
        <v>245</v>
      </c>
      <c r="R100" s="2" t="s">
        <v>2</v>
      </c>
      <c r="V100" s="2" t="s">
        <v>246</v>
      </c>
    </row>
    <row r="101" spans="17:22" ht="15" hidden="1">
      <c r="Q101" s="2" t="s">
        <v>247</v>
      </c>
      <c r="R101" s="2" t="s">
        <v>2</v>
      </c>
      <c r="V101" s="2" t="s">
        <v>248</v>
      </c>
    </row>
    <row r="102" spans="17:22" ht="15" hidden="1">
      <c r="Q102" s="2" t="s">
        <v>249</v>
      </c>
      <c r="R102" s="2" t="s">
        <v>2</v>
      </c>
      <c r="V102" s="2" t="s">
        <v>250</v>
      </c>
    </row>
    <row r="103" spans="17:22" ht="15" hidden="1">
      <c r="Q103" s="2" t="s">
        <v>251</v>
      </c>
      <c r="R103" s="2" t="s">
        <v>2</v>
      </c>
      <c r="V103" s="2" t="s">
        <v>252</v>
      </c>
    </row>
    <row r="104" spans="17:22" ht="15" hidden="1">
      <c r="Q104" s="2" t="s">
        <v>253</v>
      </c>
      <c r="R104" s="2" t="s">
        <v>2</v>
      </c>
      <c r="V104" s="2" t="s">
        <v>254</v>
      </c>
    </row>
    <row r="105" spans="17:22" ht="15" hidden="1">
      <c r="Q105" s="2" t="s">
        <v>255</v>
      </c>
      <c r="R105" s="2" t="s">
        <v>2</v>
      </c>
      <c r="V105" s="2" t="s">
        <v>256</v>
      </c>
    </row>
    <row r="106" spans="17:22" ht="15" hidden="1">
      <c r="Q106" s="2" t="s">
        <v>257</v>
      </c>
      <c r="R106" s="2" t="s">
        <v>2</v>
      </c>
      <c r="V106" s="2" t="s">
        <v>258</v>
      </c>
    </row>
    <row r="107" spans="17:22" ht="15" hidden="1">
      <c r="Q107" s="2" t="s">
        <v>259</v>
      </c>
      <c r="R107" s="2" t="s">
        <v>2</v>
      </c>
      <c r="V107" s="2" t="s">
        <v>260</v>
      </c>
    </row>
    <row r="108" spans="17:22" ht="15" hidden="1">
      <c r="Q108" s="2" t="s">
        <v>261</v>
      </c>
      <c r="R108" s="2" t="s">
        <v>2</v>
      </c>
      <c r="V108" s="2" t="s">
        <v>262</v>
      </c>
    </row>
    <row r="109" spans="17:22" ht="15" hidden="1">
      <c r="Q109" s="2" t="s">
        <v>263</v>
      </c>
      <c r="R109" s="2" t="s">
        <v>2</v>
      </c>
      <c r="V109" s="2" t="s">
        <v>264</v>
      </c>
    </row>
    <row r="110" spans="17:22" ht="15" hidden="1">
      <c r="Q110" s="2" t="s">
        <v>265</v>
      </c>
      <c r="R110" s="2" t="s">
        <v>2</v>
      </c>
      <c r="V110" s="2" t="s">
        <v>266</v>
      </c>
    </row>
    <row r="111" spans="17:22" ht="15" hidden="1">
      <c r="Q111" s="2" t="s">
        <v>267</v>
      </c>
      <c r="R111" s="2" t="s">
        <v>2</v>
      </c>
      <c r="V111" s="2" t="s">
        <v>268</v>
      </c>
    </row>
    <row r="112" spans="17:22" ht="15" hidden="1">
      <c r="Q112" s="2" t="s">
        <v>269</v>
      </c>
      <c r="R112" s="2" t="s">
        <v>2</v>
      </c>
      <c r="V112" s="2" t="s">
        <v>270</v>
      </c>
    </row>
    <row r="113" spans="17:22" ht="15" hidden="1">
      <c r="Q113" s="2" t="s">
        <v>271</v>
      </c>
      <c r="R113" s="2" t="s">
        <v>2</v>
      </c>
      <c r="V113" s="2" t="s">
        <v>272</v>
      </c>
    </row>
    <row r="114" spans="17:22" ht="15" hidden="1">
      <c r="Q114" s="2" t="s">
        <v>273</v>
      </c>
      <c r="R114" s="2" t="s">
        <v>2</v>
      </c>
      <c r="V114" s="2" t="s">
        <v>274</v>
      </c>
    </row>
    <row r="115" spans="17:22" ht="15" hidden="1">
      <c r="Q115" s="2" t="s">
        <v>275</v>
      </c>
      <c r="R115" s="2" t="s">
        <v>2</v>
      </c>
      <c r="V115" s="2" t="s">
        <v>276</v>
      </c>
    </row>
    <row r="116" spans="17:22" ht="15" hidden="1">
      <c r="Q116" s="2" t="s">
        <v>277</v>
      </c>
      <c r="R116" s="2" t="s">
        <v>2</v>
      </c>
      <c r="V116" s="2" t="s">
        <v>278</v>
      </c>
    </row>
    <row r="117" spans="17:22" ht="15" hidden="1">
      <c r="Q117" s="2" t="s">
        <v>279</v>
      </c>
      <c r="R117" s="2" t="s">
        <v>2</v>
      </c>
      <c r="V117" s="2" t="s">
        <v>280</v>
      </c>
    </row>
    <row r="118" spans="17:22" ht="15" hidden="1">
      <c r="Q118" s="2" t="s">
        <v>281</v>
      </c>
      <c r="R118" s="2" t="s">
        <v>2</v>
      </c>
      <c r="V118" s="2" t="s">
        <v>282</v>
      </c>
    </row>
    <row r="119" spans="17:22" ht="15" hidden="1">
      <c r="Q119" s="2" t="s">
        <v>283</v>
      </c>
      <c r="R119" s="2" t="s">
        <v>2</v>
      </c>
      <c r="V119" s="2" t="s">
        <v>284</v>
      </c>
    </row>
    <row r="120" spans="17:22" ht="15" hidden="1">
      <c r="Q120" s="2" t="s">
        <v>285</v>
      </c>
      <c r="R120" s="2" t="s">
        <v>2</v>
      </c>
      <c r="V120" s="2" t="s">
        <v>286</v>
      </c>
    </row>
    <row r="121" spans="17:22" ht="15" hidden="1">
      <c r="Q121" s="2" t="s">
        <v>287</v>
      </c>
      <c r="R121" s="2" t="s">
        <v>2</v>
      </c>
      <c r="V121" s="2" t="s">
        <v>288</v>
      </c>
    </row>
    <row r="122" spans="17:22" ht="15" hidden="1">
      <c r="Q122" s="2" t="s">
        <v>289</v>
      </c>
      <c r="R122" s="2" t="s">
        <v>2</v>
      </c>
      <c r="V122" s="2" t="s">
        <v>290</v>
      </c>
    </row>
    <row r="123" spans="17:22" ht="15" hidden="1">
      <c r="Q123" s="2" t="s">
        <v>291</v>
      </c>
      <c r="R123" s="2" t="s">
        <v>2</v>
      </c>
      <c r="V123" s="2" t="s">
        <v>292</v>
      </c>
    </row>
    <row r="124" spans="17:22" ht="15" hidden="1">
      <c r="Q124" s="2" t="s">
        <v>293</v>
      </c>
      <c r="R124" s="2" t="s">
        <v>2</v>
      </c>
      <c r="V124" s="2" t="s">
        <v>294</v>
      </c>
    </row>
    <row r="125" spans="17:22" ht="15" hidden="1">
      <c r="Q125" s="2" t="s">
        <v>295</v>
      </c>
      <c r="R125" s="2" t="s">
        <v>2</v>
      </c>
      <c r="V125" s="2" t="s">
        <v>296</v>
      </c>
    </row>
    <row r="126" spans="17:22" ht="15" hidden="1">
      <c r="Q126" s="2" t="s">
        <v>297</v>
      </c>
      <c r="R126" s="2" t="s">
        <v>298</v>
      </c>
      <c r="V126" s="2" t="s">
        <v>299</v>
      </c>
    </row>
    <row r="127" spans="17:22" ht="15" hidden="1">
      <c r="Q127" s="2" t="s">
        <v>300</v>
      </c>
      <c r="R127" s="2" t="s">
        <v>2</v>
      </c>
      <c r="V127" s="2" t="s">
        <v>301</v>
      </c>
    </row>
    <row r="128" spans="17:22" ht="15" hidden="1">
      <c r="Q128" s="2" t="s">
        <v>302</v>
      </c>
      <c r="R128" s="2" t="s">
        <v>2</v>
      </c>
      <c r="V128" s="2" t="s">
        <v>303</v>
      </c>
    </row>
    <row r="129" spans="17:22" ht="15" hidden="1">
      <c r="Q129" s="2" t="s">
        <v>304</v>
      </c>
      <c r="R129" s="2" t="s">
        <v>2</v>
      </c>
      <c r="V129" s="2" t="s">
        <v>305</v>
      </c>
    </row>
    <row r="130" spans="17:22" ht="15" hidden="1">
      <c r="Q130" s="2" t="s">
        <v>306</v>
      </c>
      <c r="R130" s="2" t="s">
        <v>2</v>
      </c>
      <c r="V130" s="2" t="s">
        <v>307</v>
      </c>
    </row>
    <row r="131" spans="17:22" ht="15" hidden="1">
      <c r="Q131" s="2" t="s">
        <v>308</v>
      </c>
      <c r="R131" s="2" t="s">
        <v>2</v>
      </c>
      <c r="V131" s="2" t="s">
        <v>309</v>
      </c>
    </row>
    <row r="132" spans="17:22" ht="15" hidden="1">
      <c r="Q132" s="2" t="s">
        <v>310</v>
      </c>
      <c r="R132" s="2" t="s">
        <v>2</v>
      </c>
      <c r="V132" s="2" t="s">
        <v>311</v>
      </c>
    </row>
    <row r="133" spans="17:22" ht="15" hidden="1">
      <c r="Q133" s="2" t="s">
        <v>312</v>
      </c>
      <c r="R133" s="2" t="s">
        <v>2</v>
      </c>
      <c r="V133" s="2" t="s">
        <v>313</v>
      </c>
    </row>
    <row r="134" spans="17:22" ht="15" hidden="1">
      <c r="Q134" s="2" t="s">
        <v>314</v>
      </c>
      <c r="R134" s="2" t="s">
        <v>2</v>
      </c>
      <c r="V134" s="2" t="s">
        <v>315</v>
      </c>
    </row>
    <row r="135" spans="17:22" ht="15" hidden="1">
      <c r="Q135" s="2" t="s">
        <v>316</v>
      </c>
      <c r="R135" s="2" t="s">
        <v>2</v>
      </c>
      <c r="V135" s="2" t="s">
        <v>317</v>
      </c>
    </row>
    <row r="136" spans="17:22" ht="15" hidden="1">
      <c r="Q136" s="2" t="s">
        <v>318</v>
      </c>
      <c r="R136" s="2" t="s">
        <v>2</v>
      </c>
      <c r="V136" s="2" t="s">
        <v>319</v>
      </c>
    </row>
    <row r="137" spans="17:22" ht="15" hidden="1">
      <c r="Q137" s="2" t="s">
        <v>320</v>
      </c>
      <c r="R137" s="2" t="s">
        <v>2</v>
      </c>
      <c r="V137" s="2" t="s">
        <v>321</v>
      </c>
    </row>
    <row r="138" spans="17:22" ht="15" hidden="1">
      <c r="Q138" s="2" t="s">
        <v>322</v>
      </c>
      <c r="R138" s="2" t="s">
        <v>2</v>
      </c>
      <c r="V138" s="2" t="s">
        <v>323</v>
      </c>
    </row>
    <row r="139" spans="17:22" ht="15" hidden="1">
      <c r="Q139" s="2" t="s">
        <v>324</v>
      </c>
      <c r="R139" s="2" t="s">
        <v>2</v>
      </c>
      <c r="V139" s="2" t="s">
        <v>325</v>
      </c>
    </row>
    <row r="140" spans="17:22" ht="15" hidden="1">
      <c r="Q140" s="2" t="s">
        <v>326</v>
      </c>
      <c r="R140" s="2" t="s">
        <v>2</v>
      </c>
      <c r="V140" s="2" t="s">
        <v>327</v>
      </c>
    </row>
    <row r="141" spans="17:22" ht="15" hidden="1">
      <c r="Q141" s="2" t="s">
        <v>328</v>
      </c>
      <c r="R141" s="2" t="s">
        <v>2</v>
      </c>
      <c r="V141" s="2" t="s">
        <v>329</v>
      </c>
    </row>
    <row r="142" spans="17:22" ht="15" hidden="1">
      <c r="Q142" s="2" t="s">
        <v>330</v>
      </c>
      <c r="R142" s="2" t="s">
        <v>2</v>
      </c>
      <c r="V142" s="2" t="s">
        <v>331</v>
      </c>
    </row>
    <row r="143" spans="17:22" ht="15" hidden="1">
      <c r="Q143" s="2" t="s">
        <v>332</v>
      </c>
      <c r="R143" s="2" t="s">
        <v>2</v>
      </c>
      <c r="V143" s="2" t="s">
        <v>333</v>
      </c>
    </row>
    <row r="144" spans="17:22" ht="15" hidden="1">
      <c r="Q144" s="2" t="s">
        <v>334</v>
      </c>
      <c r="R144" s="2" t="s">
        <v>2</v>
      </c>
      <c r="V144" s="2" t="s">
        <v>335</v>
      </c>
    </row>
    <row r="145" spans="17:22" ht="15" hidden="1">
      <c r="Q145" s="2" t="s">
        <v>336</v>
      </c>
      <c r="R145" s="2" t="s">
        <v>2</v>
      </c>
      <c r="V145" s="2" t="s">
        <v>337</v>
      </c>
    </row>
    <row r="146" spans="17:22" ht="15" hidden="1">
      <c r="Q146" s="2" t="s">
        <v>338</v>
      </c>
      <c r="R146" s="2" t="s">
        <v>2</v>
      </c>
      <c r="V146" s="2" t="s">
        <v>339</v>
      </c>
    </row>
    <row r="147" spans="17:22" ht="15" hidden="1">
      <c r="Q147" s="2" t="s">
        <v>340</v>
      </c>
      <c r="R147" s="2" t="s">
        <v>2</v>
      </c>
      <c r="V147" s="2" t="s">
        <v>341</v>
      </c>
    </row>
    <row r="148" spans="17:22" ht="15" hidden="1">
      <c r="Q148" s="2" t="s">
        <v>342</v>
      </c>
      <c r="R148" s="2" t="s">
        <v>2</v>
      </c>
      <c r="V148" s="2" t="s">
        <v>343</v>
      </c>
    </row>
    <row r="149" spans="17:22" ht="15" hidden="1">
      <c r="Q149" s="2" t="s">
        <v>344</v>
      </c>
      <c r="R149" s="2" t="s">
        <v>2</v>
      </c>
      <c r="V149" s="2" t="s">
        <v>345</v>
      </c>
    </row>
    <row r="150" spans="17:22" ht="15" hidden="1">
      <c r="Q150" s="2" t="s">
        <v>346</v>
      </c>
      <c r="R150" s="2" t="s">
        <v>2</v>
      </c>
      <c r="V150" s="2" t="s">
        <v>347</v>
      </c>
    </row>
    <row r="151" spans="17:22" ht="15" hidden="1">
      <c r="Q151" s="2" t="s">
        <v>348</v>
      </c>
      <c r="R151" s="2" t="s">
        <v>2</v>
      </c>
      <c r="V151" s="2" t="s">
        <v>349</v>
      </c>
    </row>
    <row r="152" spans="17:22" ht="15" hidden="1">
      <c r="Q152" s="2" t="s">
        <v>350</v>
      </c>
      <c r="R152" s="2" t="s">
        <v>2</v>
      </c>
      <c r="V152" s="2" t="s">
        <v>351</v>
      </c>
    </row>
    <row r="153" spans="17:22" ht="15" hidden="1">
      <c r="Q153" s="2" t="s">
        <v>352</v>
      </c>
      <c r="R153" s="2" t="s">
        <v>2</v>
      </c>
      <c r="V153" s="2" t="s">
        <v>353</v>
      </c>
    </row>
    <row r="154" spans="17:22" ht="15" hidden="1">
      <c r="Q154" s="2" t="s">
        <v>354</v>
      </c>
      <c r="R154" s="2" t="s">
        <v>2</v>
      </c>
      <c r="V154" s="2" t="s">
        <v>355</v>
      </c>
    </row>
    <row r="155" spans="17:22" ht="15" hidden="1">
      <c r="Q155" s="2" t="s">
        <v>356</v>
      </c>
      <c r="R155" s="2" t="s">
        <v>2</v>
      </c>
      <c r="V155" s="2" t="s">
        <v>357</v>
      </c>
    </row>
    <row r="156" spans="17:22" ht="15" hidden="1">
      <c r="Q156" s="2" t="s">
        <v>358</v>
      </c>
      <c r="R156" s="2" t="s">
        <v>2</v>
      </c>
      <c r="V156" s="2" t="s">
        <v>359</v>
      </c>
    </row>
    <row r="157" spans="17:22" ht="15" hidden="1">
      <c r="Q157" s="2" t="s">
        <v>360</v>
      </c>
      <c r="R157" s="2" t="s">
        <v>2</v>
      </c>
      <c r="V157" s="2" t="s">
        <v>361</v>
      </c>
    </row>
    <row r="158" spans="17:22" ht="15" hidden="1">
      <c r="Q158" s="2" t="s">
        <v>362</v>
      </c>
      <c r="R158" s="2" t="s">
        <v>2</v>
      </c>
      <c r="V158" s="2" t="s">
        <v>363</v>
      </c>
    </row>
    <row r="159" spans="17:22" ht="15" hidden="1">
      <c r="Q159" s="2" t="s">
        <v>364</v>
      </c>
      <c r="R159" s="2" t="s">
        <v>2</v>
      </c>
      <c r="V159" s="2" t="s">
        <v>365</v>
      </c>
    </row>
    <row r="160" spans="17:22" ht="15" hidden="1">
      <c r="Q160" s="2" t="s">
        <v>366</v>
      </c>
      <c r="R160" s="2" t="s">
        <v>2</v>
      </c>
    </row>
    <row r="161" spans="17:18" ht="15" hidden="1">
      <c r="Q161" s="2" t="s">
        <v>367</v>
      </c>
      <c r="R161" s="2" t="s">
        <v>2</v>
      </c>
    </row>
    <row r="162" spans="17:18" ht="15" hidden="1">
      <c r="Q162" s="2" t="s">
        <v>368</v>
      </c>
      <c r="R162" s="2" t="s">
        <v>369</v>
      </c>
    </row>
    <row r="163" spans="17:18" ht="15" hidden="1">
      <c r="Q163" s="2" t="s">
        <v>370</v>
      </c>
      <c r="R163" s="2" t="s">
        <v>2</v>
      </c>
    </row>
    <row r="164" spans="17:18" ht="15" hidden="1">
      <c r="Q164" s="2" t="s">
        <v>371</v>
      </c>
      <c r="R164" s="2" t="s">
        <v>2</v>
      </c>
    </row>
    <row r="165" spans="17:18" ht="15" hidden="1">
      <c r="Q165" s="2" t="s">
        <v>372</v>
      </c>
      <c r="R165" s="2" t="s">
        <v>2</v>
      </c>
    </row>
    <row r="166" spans="17:18" ht="15" hidden="1">
      <c r="Q166" s="2" t="s">
        <v>373</v>
      </c>
      <c r="R166" s="2" t="s">
        <v>2</v>
      </c>
    </row>
    <row r="167" spans="17:18" ht="15" hidden="1">
      <c r="Q167" s="2" t="s">
        <v>374</v>
      </c>
      <c r="R167" s="2" t="s">
        <v>2</v>
      </c>
    </row>
    <row r="168" spans="17:18" ht="15" hidden="1">
      <c r="Q168" s="2" t="s">
        <v>375</v>
      </c>
      <c r="R168" s="2" t="s">
        <v>2</v>
      </c>
    </row>
    <row r="169" spans="17:18" ht="15" hidden="1">
      <c r="Q169" s="2" t="s">
        <v>376</v>
      </c>
      <c r="R169" s="2" t="s">
        <v>2</v>
      </c>
    </row>
    <row r="170" spans="17:18" ht="15" hidden="1">
      <c r="Q170" s="2" t="s">
        <v>377</v>
      </c>
      <c r="R170" s="2" t="s">
        <v>2</v>
      </c>
    </row>
    <row r="171" spans="17:18" ht="15" hidden="1">
      <c r="Q171" s="2" t="s">
        <v>378</v>
      </c>
      <c r="R171" s="2" t="s">
        <v>2</v>
      </c>
    </row>
    <row r="172" spans="17:18" ht="15" hidden="1">
      <c r="Q172" s="2" t="s">
        <v>379</v>
      </c>
      <c r="R172" s="2" t="s">
        <v>2</v>
      </c>
    </row>
    <row r="173" spans="17:18" ht="15" hidden="1">
      <c r="Q173" s="2" t="s">
        <v>380</v>
      </c>
      <c r="R173" s="2" t="s">
        <v>2</v>
      </c>
    </row>
    <row r="174" spans="17:18" ht="15" hidden="1">
      <c r="Q174" s="2" t="s">
        <v>381</v>
      </c>
      <c r="R174" s="2" t="s">
        <v>2</v>
      </c>
    </row>
    <row r="175" spans="17:18" ht="15" hidden="1">
      <c r="Q175" s="2" t="s">
        <v>382</v>
      </c>
      <c r="R175" s="2" t="s">
        <v>2</v>
      </c>
    </row>
    <row r="176" spans="17:18" ht="15" hidden="1">
      <c r="Q176" s="2" t="s">
        <v>383</v>
      </c>
      <c r="R176" s="2" t="s">
        <v>2</v>
      </c>
    </row>
    <row r="177" spans="17:18" ht="15" hidden="1">
      <c r="Q177" s="2" t="s">
        <v>384</v>
      </c>
      <c r="R177" s="2" t="s">
        <v>2</v>
      </c>
    </row>
    <row r="178" spans="17:18" ht="15" hidden="1">
      <c r="Q178" s="2" t="s">
        <v>385</v>
      </c>
      <c r="R178" s="2" t="s">
        <v>2</v>
      </c>
    </row>
    <row r="179" spans="17:18" ht="15" hidden="1">
      <c r="Q179" s="2" t="s">
        <v>386</v>
      </c>
      <c r="R179" s="2" t="s">
        <v>2</v>
      </c>
    </row>
    <row r="180" spans="17:18" ht="15" hidden="1">
      <c r="Q180" s="2" t="s">
        <v>387</v>
      </c>
      <c r="R180" s="2" t="s">
        <v>2</v>
      </c>
    </row>
    <row r="181" spans="17:18" ht="15" hidden="1">
      <c r="Q181" s="2" t="s">
        <v>388</v>
      </c>
      <c r="R181" s="2" t="s">
        <v>2</v>
      </c>
    </row>
    <row r="182" spans="17:18" ht="15" hidden="1">
      <c r="Q182" s="2" t="s">
        <v>389</v>
      </c>
      <c r="R182" s="2" t="s">
        <v>2</v>
      </c>
    </row>
    <row r="183" spans="17:18" ht="15" hidden="1">
      <c r="Q183" s="2" t="s">
        <v>390</v>
      </c>
      <c r="R183" s="2" t="s">
        <v>2</v>
      </c>
    </row>
    <row r="184" spans="17:18" ht="15" hidden="1">
      <c r="Q184" s="2" t="s">
        <v>391</v>
      </c>
      <c r="R184" s="2" t="s">
        <v>2</v>
      </c>
    </row>
    <row r="185" spans="17:18" ht="15" hidden="1">
      <c r="Q185" s="2" t="s">
        <v>392</v>
      </c>
      <c r="R185" s="2" t="s">
        <v>2</v>
      </c>
    </row>
    <row r="186" spans="17:18" ht="15" hidden="1">
      <c r="Q186" s="2" t="s">
        <v>393</v>
      </c>
      <c r="R186" s="2" t="s">
        <v>2</v>
      </c>
    </row>
    <row r="187" spans="17:18" ht="15" hidden="1">
      <c r="Q187" s="2" t="s">
        <v>394</v>
      </c>
      <c r="R187" s="2" t="s">
        <v>2</v>
      </c>
    </row>
    <row r="188" spans="17:18" ht="15" hidden="1">
      <c r="Q188" s="2" t="s">
        <v>395</v>
      </c>
      <c r="R188" s="2" t="s">
        <v>2</v>
      </c>
    </row>
    <row r="189" spans="17:18" ht="15" hidden="1">
      <c r="Q189" s="2" t="s">
        <v>396</v>
      </c>
      <c r="R189" s="2" t="s">
        <v>2</v>
      </c>
    </row>
    <row r="190" spans="17:18" ht="15" hidden="1">
      <c r="Q190" s="2" t="s">
        <v>397</v>
      </c>
      <c r="R190" s="2" t="s">
        <v>2</v>
      </c>
    </row>
    <row r="191" spans="17:18" ht="15" hidden="1">
      <c r="Q191" s="2" t="s">
        <v>398</v>
      </c>
      <c r="R191" s="2" t="s">
        <v>2</v>
      </c>
    </row>
    <row r="192" spans="17:18" ht="15" hidden="1">
      <c r="Q192" s="2" t="s">
        <v>399</v>
      </c>
      <c r="R192" s="2" t="s">
        <v>2</v>
      </c>
    </row>
    <row r="193" spans="17:18" ht="15" hidden="1">
      <c r="Q193" s="2" t="s">
        <v>400</v>
      </c>
      <c r="R193" s="2" t="s">
        <v>2</v>
      </c>
    </row>
    <row r="194" spans="17:18" ht="15" hidden="1">
      <c r="Q194" s="2" t="s">
        <v>401</v>
      </c>
      <c r="R194" s="2" t="s">
        <v>2</v>
      </c>
    </row>
    <row r="195" spans="17:18" ht="15" hidden="1">
      <c r="Q195" s="2" t="s">
        <v>402</v>
      </c>
      <c r="R195" s="2" t="s">
        <v>2</v>
      </c>
    </row>
    <row r="196" spans="17:18" ht="15" hidden="1">
      <c r="Q196" s="2" t="s">
        <v>403</v>
      </c>
      <c r="R196" s="2" t="s">
        <v>2</v>
      </c>
    </row>
    <row r="197" spans="17:18" ht="15" hidden="1">
      <c r="Q197" s="2" t="s">
        <v>404</v>
      </c>
      <c r="R197" s="2" t="s">
        <v>2</v>
      </c>
    </row>
    <row r="198" spans="17:18" ht="15" hidden="1">
      <c r="Q198" s="2" t="s">
        <v>405</v>
      </c>
      <c r="R198" s="2" t="s">
        <v>2</v>
      </c>
    </row>
    <row r="199" spans="17:18" ht="15" hidden="1">
      <c r="Q199" s="2" t="s">
        <v>406</v>
      </c>
      <c r="R199" s="2" t="s">
        <v>2</v>
      </c>
    </row>
    <row r="200" spans="17:18" ht="15" hidden="1">
      <c r="Q200" s="2" t="s">
        <v>407</v>
      </c>
      <c r="R200" s="2" t="s">
        <v>2</v>
      </c>
    </row>
    <row r="201" spans="17:18" ht="15" hidden="1">
      <c r="Q201" s="2" t="s">
        <v>408</v>
      </c>
      <c r="R201" s="2" t="s">
        <v>2</v>
      </c>
    </row>
    <row r="202" spans="17:18" ht="15" hidden="1">
      <c r="Q202" s="2" t="s">
        <v>409</v>
      </c>
      <c r="R202" s="2" t="s">
        <v>2</v>
      </c>
    </row>
    <row r="203" spans="17:18" ht="15" hidden="1">
      <c r="Q203" s="2" t="s">
        <v>410</v>
      </c>
      <c r="R203" s="2" t="s">
        <v>2</v>
      </c>
    </row>
    <row r="204" spans="17:18" ht="15" hidden="1">
      <c r="Q204" s="2" t="s">
        <v>411</v>
      </c>
      <c r="R204" s="2" t="s">
        <v>2</v>
      </c>
    </row>
    <row r="205" spans="17:18" ht="15" hidden="1">
      <c r="Q205" s="2" t="s">
        <v>412</v>
      </c>
      <c r="R205" s="2" t="s">
        <v>2</v>
      </c>
    </row>
    <row r="206" spans="17:18" ht="15" hidden="1">
      <c r="Q206" s="2" t="s">
        <v>413</v>
      </c>
      <c r="R206" s="2" t="s">
        <v>2</v>
      </c>
    </row>
    <row r="207" spans="17:18" ht="15" hidden="1">
      <c r="Q207" s="2" t="s">
        <v>414</v>
      </c>
      <c r="R207" s="2" t="s">
        <v>2</v>
      </c>
    </row>
    <row r="208" spans="17:18" ht="15" hidden="1">
      <c r="Q208" s="2" t="s">
        <v>415</v>
      </c>
      <c r="R208" s="2" t="s">
        <v>2</v>
      </c>
    </row>
    <row r="209" spans="17:18" ht="15" hidden="1">
      <c r="Q209" s="2" t="s">
        <v>416</v>
      </c>
      <c r="R209" s="2" t="s">
        <v>2</v>
      </c>
    </row>
    <row r="210" spans="17:18" ht="15" hidden="1">
      <c r="Q210" s="2" t="s">
        <v>417</v>
      </c>
      <c r="R210" s="2" t="s">
        <v>2</v>
      </c>
    </row>
    <row r="211" spans="17:18" ht="15" hidden="1">
      <c r="Q211" s="2" t="s">
        <v>418</v>
      </c>
      <c r="R211" s="2" t="s">
        <v>419</v>
      </c>
    </row>
    <row r="212" spans="17:18" ht="15" hidden="1">
      <c r="Q212" s="2" t="s">
        <v>420</v>
      </c>
      <c r="R212" s="2" t="s">
        <v>2</v>
      </c>
    </row>
    <row r="213" spans="17:18" ht="15" hidden="1">
      <c r="Q213" s="2" t="s">
        <v>421</v>
      </c>
      <c r="R213" s="2" t="s">
        <v>2</v>
      </c>
    </row>
    <row r="214" spans="17:18" ht="15" hidden="1">
      <c r="Q214" s="2" t="s">
        <v>422</v>
      </c>
      <c r="R214" s="2" t="s">
        <v>2</v>
      </c>
    </row>
    <row r="215" spans="17:18" ht="15" hidden="1">
      <c r="Q215" s="2" t="s">
        <v>423</v>
      </c>
      <c r="R215" s="2" t="s">
        <v>2</v>
      </c>
    </row>
    <row r="216" spans="17:18" ht="15" hidden="1">
      <c r="Q216" s="2" t="s">
        <v>424</v>
      </c>
      <c r="R216" s="2" t="s">
        <v>2</v>
      </c>
    </row>
    <row r="217" spans="17:18" ht="15" hidden="1">
      <c r="Q217" s="2" t="s">
        <v>425</v>
      </c>
      <c r="R217" s="2" t="s">
        <v>2</v>
      </c>
    </row>
    <row r="218" spans="17:18" ht="15" hidden="1">
      <c r="Q218" s="2" t="s">
        <v>426</v>
      </c>
      <c r="R218" s="2" t="s">
        <v>2</v>
      </c>
    </row>
    <row r="219" spans="17:18" ht="15" hidden="1">
      <c r="Q219" s="2" t="s">
        <v>427</v>
      </c>
      <c r="R219" s="2" t="s">
        <v>2</v>
      </c>
    </row>
    <row r="220" spans="17:18" ht="15" hidden="1">
      <c r="Q220" s="2" t="s">
        <v>428</v>
      </c>
      <c r="R220" s="2" t="s">
        <v>2</v>
      </c>
    </row>
    <row r="221" spans="17:18" ht="15" hidden="1">
      <c r="Q221" s="2" t="s">
        <v>429</v>
      </c>
      <c r="R221" s="2" t="s">
        <v>2</v>
      </c>
    </row>
    <row r="222" spans="17:18" ht="15" hidden="1">
      <c r="Q222" s="2" t="s">
        <v>430</v>
      </c>
      <c r="R222" s="2" t="s">
        <v>2</v>
      </c>
    </row>
    <row r="223" spans="17:18" ht="15" hidden="1">
      <c r="Q223" s="2" t="s">
        <v>431</v>
      </c>
      <c r="R223" s="2" t="s">
        <v>2</v>
      </c>
    </row>
    <row r="224" spans="17:18" ht="15" hidden="1">
      <c r="Q224" s="2" t="s">
        <v>432</v>
      </c>
      <c r="R224" s="2" t="s">
        <v>2</v>
      </c>
    </row>
    <row r="225" spans="17:18" ht="15" hidden="1">
      <c r="Q225" s="2" t="s">
        <v>433</v>
      </c>
      <c r="R225" s="2" t="s">
        <v>2</v>
      </c>
    </row>
    <row r="226" spans="17:18" ht="15" hidden="1">
      <c r="Q226" s="2" t="s">
        <v>434</v>
      </c>
      <c r="R226" s="2" t="s">
        <v>2</v>
      </c>
    </row>
    <row r="227" spans="17:18" ht="15" hidden="1">
      <c r="Q227" s="2" t="s">
        <v>435</v>
      </c>
      <c r="R227" s="2" t="s">
        <v>2</v>
      </c>
    </row>
    <row r="228" spans="17:18" ht="15" hidden="1">
      <c r="Q228" s="2" t="s">
        <v>436</v>
      </c>
      <c r="R228" s="2" t="s">
        <v>2</v>
      </c>
    </row>
    <row r="229" spans="17:18" ht="15" hidden="1">
      <c r="Q229" s="2" t="s">
        <v>437</v>
      </c>
      <c r="R229" s="2" t="s">
        <v>2</v>
      </c>
    </row>
    <row r="230" spans="17:18" ht="15" hidden="1">
      <c r="Q230" s="2" t="s">
        <v>438</v>
      </c>
      <c r="R230" s="2" t="s">
        <v>2</v>
      </c>
    </row>
    <row r="231" spans="17:18" ht="15" hidden="1">
      <c r="Q231" s="2" t="s">
        <v>439</v>
      </c>
      <c r="R231" s="2" t="s">
        <v>2</v>
      </c>
    </row>
    <row r="232" spans="17:18" ht="15" hidden="1">
      <c r="Q232" s="2" t="s">
        <v>440</v>
      </c>
      <c r="R232" s="2" t="s">
        <v>2</v>
      </c>
    </row>
    <row r="233" spans="17:18" ht="15" hidden="1">
      <c r="Q233" s="2" t="s">
        <v>441</v>
      </c>
      <c r="R233" s="2" t="s">
        <v>2</v>
      </c>
    </row>
    <row r="234" spans="17:18" ht="15" hidden="1">
      <c r="Q234" s="2" t="s">
        <v>442</v>
      </c>
      <c r="R234" s="2" t="s">
        <v>2</v>
      </c>
    </row>
    <row r="235" spans="17:18" ht="15" hidden="1">
      <c r="Q235" s="2" t="s">
        <v>443</v>
      </c>
      <c r="R235" s="2" t="s">
        <v>2</v>
      </c>
    </row>
    <row r="236" spans="17:18" ht="15" hidden="1">
      <c r="Q236" s="2" t="s">
        <v>444</v>
      </c>
      <c r="R236" s="2" t="s">
        <v>2</v>
      </c>
    </row>
    <row r="237" spans="17:18" ht="15" hidden="1">
      <c r="Q237" s="2" t="s">
        <v>445</v>
      </c>
      <c r="R237" s="2" t="s">
        <v>2</v>
      </c>
    </row>
    <row r="238" spans="17:18" ht="15" hidden="1">
      <c r="Q238" s="2" t="s">
        <v>446</v>
      </c>
      <c r="R238" s="2" t="s">
        <v>2</v>
      </c>
    </row>
    <row r="239" spans="17:18" ht="15" hidden="1">
      <c r="Q239" s="2" t="s">
        <v>447</v>
      </c>
      <c r="R239" s="2" t="s">
        <v>2</v>
      </c>
    </row>
    <row r="240" spans="17:18" ht="15" hidden="1">
      <c r="Q240" s="2" t="s">
        <v>448</v>
      </c>
      <c r="R240" s="2" t="s">
        <v>2</v>
      </c>
    </row>
    <row r="241" spans="17:18" ht="15" hidden="1">
      <c r="Q241" s="2" t="s">
        <v>449</v>
      </c>
      <c r="R241" s="2" t="s">
        <v>2</v>
      </c>
    </row>
    <row r="242" spans="17:18" ht="15" hidden="1">
      <c r="Q242" s="2" t="s">
        <v>450</v>
      </c>
      <c r="R242" s="2" t="s">
        <v>2</v>
      </c>
    </row>
    <row r="243" spans="17:18" ht="15" hidden="1">
      <c r="Q243" s="2" t="s">
        <v>451</v>
      </c>
      <c r="R243" s="2" t="s">
        <v>2</v>
      </c>
    </row>
    <row r="244" spans="17:18" ht="15" hidden="1">
      <c r="Q244" s="2" t="s">
        <v>452</v>
      </c>
      <c r="R244" s="2" t="s">
        <v>2</v>
      </c>
    </row>
    <row r="245" spans="17:18" ht="15" hidden="1">
      <c r="Q245" s="2" t="s">
        <v>453</v>
      </c>
      <c r="R245" s="2" t="s">
        <v>2</v>
      </c>
    </row>
    <row r="246" spans="17:18" ht="15" hidden="1">
      <c r="Q246" s="2" t="s">
        <v>454</v>
      </c>
      <c r="R246" s="2" t="s">
        <v>2</v>
      </c>
    </row>
    <row r="247" spans="17:18" ht="15" hidden="1">
      <c r="Q247" s="2" t="s">
        <v>455</v>
      </c>
      <c r="R247" s="2" t="s">
        <v>2</v>
      </c>
    </row>
    <row r="248" spans="17:18" ht="15" hidden="1"/>
    <row r="249" spans="17:18" ht="15" hidden="1"/>
    <row r="250" spans="17:18" ht="15" hidden="1"/>
    <row r="251" spans="17:18" ht="15" hidden="1"/>
    <row r="252" spans="17:18" ht="15" hidden="1"/>
    <row r="253" spans="17:18" ht="15" hidden="1"/>
  </sheetData>
  <sheetProtection sheet="1" objects="1" scenarios="1"/>
  <mergeCells count="2">
    <mergeCell ref="G1:G3"/>
    <mergeCell ref="A4:J6"/>
  </mergeCells>
  <dataValidations count="9">
    <dataValidation type="date" allowBlank="1" showInputMessage="1" showErrorMessage="1" sqref="D12" xr:uid="{97C02AF1-97A5-4CAC-8575-B8AFD72C28D0}">
      <formula1>1</formula1>
      <formula2>109574</formula2>
    </dataValidation>
    <dataValidation type="date" allowBlank="1" showInputMessage="1" showErrorMessage="1" sqref="D14" xr:uid="{221CEE3C-A93B-4DD3-BBEA-8E405F61E456}">
      <formula1>40179</formula1>
      <formula2>109574</formula2>
    </dataValidation>
    <dataValidation type="whole" allowBlank="1" showInputMessage="1" showErrorMessage="1" sqref="D35 D33 D31 D29" xr:uid="{8B3510AC-BB0F-43F8-9399-E50A43596263}">
      <formula1>-6</formula1>
      <formula2>6</formula2>
    </dataValidation>
    <dataValidation type="list" allowBlank="1" showInputMessage="1" showErrorMessage="1" sqref="D44" xr:uid="{3E8C9E11-90FA-449B-86A2-A06C49377746}">
      <formula1>"BIC,CTJ,CODE,KBO,LEI,PERS"</formula1>
    </dataValidation>
    <dataValidation type="list" allowBlank="1" showInputMessage="1" showErrorMessage="1" sqref="D46" xr:uid="{12394ECE-00A1-4017-8769-06AB535F50DE}">
      <formula1>"INS,MBS"</formula1>
    </dataValidation>
    <dataValidation type="list" allowBlank="1" showInputMessage="1" showErrorMessage="1" sqref="D40" xr:uid="{861C2DD3-44E9-496F-8561-B8753BABA222}">
      <formula1>"One Gate"</formula1>
    </dataValidation>
    <dataValidation type="list" allowBlank="1" showInputMessage="1" showErrorMessage="1" sqref="D16" xr:uid="{843D3F7C-964B-4DCB-A993-7FBBD97B991F}">
      <formula1>Q:Q</formula1>
    </dataValidation>
    <dataValidation type="list" allowBlank="1" showInputMessage="1" showErrorMessage="1" sqref="D20" xr:uid="{50FEBC76-2588-49B5-BCFA-CD31B3A1D55B}">
      <formula1>Taxonomies</formula1>
    </dataValidation>
    <dataValidation type="list" allowBlank="1" showInputMessage="1" showErrorMessage="1" sqref="D22" xr:uid="{C53AA546-E82B-4948-A8FB-C4CDAD4C51A2}">
      <formula1>Modules</formula1>
    </dataValidation>
  </dataValidations>
  <pageMargins left="0.7" right="0.7" top="0.75" bottom="0.75" header="0.3" footer="0.3"/>
  <pageSetup orientation="portrait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04AC-226C-4B10-870D-60AC28B3B47E}">
  <sheetPr codeName="Blad9"/>
  <dimension ref="A1:AK17"/>
  <sheetViews>
    <sheetView showGridLines="0" workbookViewId="0">
      <selection activeCell="B16" sqref="B16:U16"/>
    </sheetView>
  </sheetViews>
  <sheetFormatPr defaultRowHeight="15"/>
  <cols>
    <col min="2" max="2" width="24.28515625" bestFit="1" customWidth="1"/>
    <col min="3" max="3" width="15.7109375" customWidth="1"/>
    <col min="4" max="8" width="40.7109375" customWidth="1"/>
    <col min="9" max="21" width="15.7109375" customWidth="1"/>
  </cols>
  <sheetData>
    <row r="1" spans="1:37">
      <c r="A1" s="43" t="s">
        <v>1026</v>
      </c>
    </row>
    <row r="2" spans="1:37" ht="23.25">
      <c r="B2" s="35" t="s">
        <v>486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37" ht="18.75">
      <c r="B5" s="44" t="s">
        <v>1074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37">
      <c r="B9" s="47" t="s">
        <v>1075</v>
      </c>
      <c r="C9" s="47" t="s">
        <v>1076</v>
      </c>
      <c r="D9" s="60" t="s">
        <v>1028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</row>
    <row r="10" spans="1:37">
      <c r="B10" s="59"/>
      <c r="C10" s="59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5"/>
    </row>
    <row r="11" spans="1:37">
      <c r="B11" s="59"/>
      <c r="C11" s="59"/>
      <c r="D11" s="47" t="s">
        <v>1078</v>
      </c>
      <c r="E11" s="47" t="s">
        <v>1079</v>
      </c>
      <c r="F11" s="47" t="s">
        <v>1080</v>
      </c>
      <c r="G11" s="47" t="s">
        <v>1081</v>
      </c>
      <c r="H11" s="47" t="s">
        <v>1082</v>
      </c>
      <c r="I11" s="66" t="s">
        <v>1042</v>
      </c>
      <c r="J11" s="67"/>
      <c r="K11" s="67"/>
      <c r="L11" s="67"/>
      <c r="M11" s="67"/>
      <c r="N11" s="68"/>
      <c r="O11" s="66" t="s">
        <v>1056</v>
      </c>
      <c r="P11" s="67"/>
      <c r="Q11" s="67"/>
      <c r="R11" s="67"/>
      <c r="S11" s="67"/>
      <c r="T11" s="67"/>
      <c r="U11" s="68"/>
    </row>
    <row r="12" spans="1:37">
      <c r="B12" s="59"/>
      <c r="C12" s="59"/>
      <c r="D12" s="59"/>
      <c r="E12" s="59"/>
      <c r="F12" s="59"/>
      <c r="G12" s="59"/>
      <c r="H12" s="59"/>
      <c r="I12" s="47" t="s">
        <v>1083</v>
      </c>
      <c r="J12" s="66" t="s">
        <v>1044</v>
      </c>
      <c r="K12" s="67"/>
      <c r="L12" s="67"/>
      <c r="M12" s="68"/>
      <c r="N12" s="47" t="s">
        <v>1054</v>
      </c>
      <c r="O12" s="47" t="s">
        <v>1087</v>
      </c>
      <c r="P12" s="66" t="s">
        <v>1044</v>
      </c>
      <c r="Q12" s="67"/>
      <c r="R12" s="67"/>
      <c r="S12" s="67"/>
      <c r="T12" s="68"/>
      <c r="U12" s="47" t="s">
        <v>1096</v>
      </c>
    </row>
    <row r="13" spans="1:37">
      <c r="B13" s="59"/>
      <c r="C13" s="59"/>
      <c r="D13" s="59"/>
      <c r="E13" s="59"/>
      <c r="F13" s="59"/>
      <c r="G13" s="59"/>
      <c r="H13" s="59"/>
      <c r="I13" s="59"/>
      <c r="J13" s="66" t="s">
        <v>1045</v>
      </c>
      <c r="K13" s="68"/>
      <c r="L13" s="47" t="s">
        <v>1084</v>
      </c>
      <c r="M13" s="47" t="s">
        <v>1085</v>
      </c>
      <c r="N13" s="59"/>
      <c r="O13" s="59"/>
      <c r="P13" s="47" t="s">
        <v>1089</v>
      </c>
      <c r="Q13" s="47" t="s">
        <v>1066</v>
      </c>
      <c r="R13" s="47" t="s">
        <v>1067</v>
      </c>
      <c r="S13" s="47" t="s">
        <v>1069</v>
      </c>
      <c r="T13" s="47" t="s">
        <v>1094</v>
      </c>
      <c r="U13" s="59"/>
    </row>
    <row r="14" spans="1:37" ht="75">
      <c r="B14" s="48"/>
      <c r="C14" s="48"/>
      <c r="D14" s="48"/>
      <c r="E14" s="48"/>
      <c r="F14" s="48"/>
      <c r="G14" s="48"/>
      <c r="H14" s="48"/>
      <c r="I14" s="48"/>
      <c r="J14" s="69" t="s">
        <v>1072</v>
      </c>
      <c r="K14" s="69" t="s">
        <v>1073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37">
      <c r="B15" s="46" t="s">
        <v>1041</v>
      </c>
      <c r="C15" s="46" t="s">
        <v>1077</v>
      </c>
      <c r="D15" s="46" t="s">
        <v>1031</v>
      </c>
      <c r="E15" s="46" t="s">
        <v>1036</v>
      </c>
      <c r="F15" s="46" t="s">
        <v>1038</v>
      </c>
      <c r="G15" s="46" t="s">
        <v>1049</v>
      </c>
      <c r="H15" s="46" t="s">
        <v>1051</v>
      </c>
      <c r="I15" s="46" t="s">
        <v>1053</v>
      </c>
      <c r="J15" s="46" t="s">
        <v>1055</v>
      </c>
      <c r="K15" s="46" t="s">
        <v>1058</v>
      </c>
      <c r="L15" s="46" t="s">
        <v>1068</v>
      </c>
      <c r="M15" s="46" t="s">
        <v>1070</v>
      </c>
      <c r="N15" s="46" t="s">
        <v>1086</v>
      </c>
      <c r="O15" s="46" t="s">
        <v>1088</v>
      </c>
      <c r="P15" s="46" t="s">
        <v>1090</v>
      </c>
      <c r="Q15" s="46" t="s">
        <v>1091</v>
      </c>
      <c r="R15" s="46" t="s">
        <v>1092</v>
      </c>
      <c r="S15" s="46" t="s">
        <v>1093</v>
      </c>
      <c r="T15" s="46" t="s">
        <v>1095</v>
      </c>
      <c r="U15" s="46" t="s">
        <v>1097</v>
      </c>
      <c r="AJ15" s="14" t="str">
        <f>Show!$B$6&amp;"T02.01 Rows {"&amp;COLUMN($B$1)&amp;"}"&amp;Index!$E$10</f>
        <v>!T02.01 Rows {2}</v>
      </c>
      <c r="AK15" s="14" t="str">
        <f>Show!$B$6&amp;"T02.01 Columns {"&amp;COLUMN($B$1)&amp;"}"</f>
        <v>!T02.01 Columns {2}</v>
      </c>
    </row>
    <row r="16" spans="1:37">
      <c r="B16" s="57"/>
      <c r="C16" s="56"/>
      <c r="D16" s="57"/>
      <c r="E16" s="57"/>
      <c r="F16" s="57"/>
      <c r="G16" s="57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36:37">
      <c r="AJ17" s="14" t="str">
        <f>Show!$B$6&amp;Show!$B$6&amp;"T02.01 Rows {"&amp;COLUMN($B$1)&amp;"}"</f>
        <v>!!T02.01 Rows {2}</v>
      </c>
      <c r="AK17" s="14" t="str">
        <f>Show!$B$6&amp;Show!$B$6&amp;"T02.01 Columns {"&amp;COLUMN($U$1)&amp;"}"</f>
        <v>!!T02.01 Columns {21}</v>
      </c>
    </row>
  </sheetData>
  <sheetProtection sheet="1" objects="1" scenarios="1"/>
  <mergeCells count="26">
    <mergeCell ref="M13:M14"/>
    <mergeCell ref="P13:P14"/>
    <mergeCell ref="Q13:Q14"/>
    <mergeCell ref="R13:R14"/>
    <mergeCell ref="S13:S14"/>
    <mergeCell ref="T13:T14"/>
    <mergeCell ref="I11:N11"/>
    <mergeCell ref="O11:U11"/>
    <mergeCell ref="I12:I14"/>
    <mergeCell ref="J12:M12"/>
    <mergeCell ref="N12:N14"/>
    <mergeCell ref="O12:O14"/>
    <mergeCell ref="P12:T12"/>
    <mergeCell ref="U12:U14"/>
    <mergeCell ref="J13:K13"/>
    <mergeCell ref="L13:L14"/>
    <mergeCell ref="B2:O2"/>
    <mergeCell ref="B5:L5"/>
    <mergeCell ref="B9:B14"/>
    <mergeCell ref="C9:C14"/>
    <mergeCell ref="D9:U10"/>
    <mergeCell ref="D11:D14"/>
    <mergeCell ref="E11:E14"/>
    <mergeCell ref="F11:F14"/>
    <mergeCell ref="G11:G14"/>
    <mergeCell ref="H11:H14"/>
  </mergeCells>
  <dataValidations count="4">
    <dataValidation type="list" errorStyle="warning" allowBlank="1" showInputMessage="1" showErrorMessage="1" sqref="B16" xr:uid="{38307503-1586-44EE-85FC-A898EF5A1EE5}">
      <formula1>hier_dom057_001</formula1>
    </dataValidation>
    <dataValidation type="list" errorStyle="warning" allowBlank="1" showInputMessage="1" showErrorMessage="1" sqref="D16" xr:uid="{3FC47B1E-B28B-4161-BF01-ACCEB8F945FF}">
      <formula1>hier_dom050_043</formula1>
    </dataValidation>
    <dataValidation type="list" errorStyle="warning" allowBlank="1" showInputMessage="1" showErrorMessage="1" sqref="F16" xr:uid="{B2CE3FCD-B8A5-4DCF-B50D-0FA86B245292}">
      <formula1>hier_dom030_008</formula1>
    </dataValidation>
    <dataValidation type="list" errorStyle="warning" allowBlank="1" showInputMessage="1" showErrorMessage="1" sqref="G16" xr:uid="{C33AA2F2-9C73-4AD8-B75D-88A391B68142}">
      <formula1>hier_dom008_003</formula1>
    </dataValidation>
  </dataValidations>
  <hyperlinks>
    <hyperlink ref="A1" location="Index!A1" display="Back to Index" xr:uid="{E1EA4021-48A2-41E2-A012-AA2268FF4CA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95EDA-A45B-4F2B-B25E-89CAB9FFD833}">
  <sheetPr codeName="Blad10"/>
  <dimension ref="A1:AH17"/>
  <sheetViews>
    <sheetView showGridLines="0" workbookViewId="0">
      <selection activeCell="D23" sqref="D23"/>
    </sheetView>
  </sheetViews>
  <sheetFormatPr defaultRowHeight="15"/>
  <cols>
    <col min="2" max="2" width="24.28515625" bestFit="1" customWidth="1"/>
    <col min="3" max="3" width="15.7109375" customWidth="1"/>
    <col min="4" max="9" width="40.7109375" customWidth="1"/>
    <col min="10" max="18" width="15.7109375" customWidth="1"/>
  </cols>
  <sheetData>
    <row r="1" spans="1:34">
      <c r="A1" s="43" t="s">
        <v>1026</v>
      </c>
    </row>
    <row r="2" spans="1:34" ht="23.25">
      <c r="B2" s="35" t="s">
        <v>488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34" ht="18.75">
      <c r="B5" s="44" t="s">
        <v>1098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34">
      <c r="B9" s="47" t="s">
        <v>1075</v>
      </c>
      <c r="C9" s="47" t="s">
        <v>1076</v>
      </c>
      <c r="D9" s="60" t="s">
        <v>1028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34">
      <c r="B10" s="59"/>
      <c r="C10" s="59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</row>
    <row r="11" spans="1:34">
      <c r="B11" s="59"/>
      <c r="C11" s="59"/>
      <c r="D11" s="47" t="s">
        <v>1078</v>
      </c>
      <c r="E11" s="47" t="s">
        <v>1099</v>
      </c>
      <c r="F11" s="47" t="s">
        <v>1079</v>
      </c>
      <c r="G11" s="47" t="s">
        <v>1080</v>
      </c>
      <c r="H11" s="47" t="s">
        <v>1081</v>
      </c>
      <c r="I11" s="47" t="s">
        <v>1082</v>
      </c>
      <c r="J11" s="66" t="s">
        <v>1042</v>
      </c>
      <c r="K11" s="67"/>
      <c r="L11" s="67"/>
      <c r="M11" s="67"/>
      <c r="N11" s="67"/>
      <c r="O11" s="67"/>
      <c r="P11" s="67"/>
      <c r="Q11" s="68"/>
      <c r="R11" s="69" t="s">
        <v>1056</v>
      </c>
    </row>
    <row r="12" spans="1:34">
      <c r="B12" s="59"/>
      <c r="C12" s="59"/>
      <c r="D12" s="59"/>
      <c r="E12" s="59"/>
      <c r="F12" s="59"/>
      <c r="G12" s="59"/>
      <c r="H12" s="59"/>
      <c r="I12" s="59"/>
      <c r="J12" s="47" t="s">
        <v>1083</v>
      </c>
      <c r="K12" s="66" t="s">
        <v>1044</v>
      </c>
      <c r="L12" s="67"/>
      <c r="M12" s="67"/>
      <c r="N12" s="67"/>
      <c r="O12" s="67"/>
      <c r="P12" s="68"/>
      <c r="Q12" s="47" t="s">
        <v>1054</v>
      </c>
      <c r="R12" s="47" t="s">
        <v>1057</v>
      </c>
    </row>
    <row r="13" spans="1:34">
      <c r="B13" s="59"/>
      <c r="C13" s="59"/>
      <c r="D13" s="59"/>
      <c r="E13" s="59"/>
      <c r="F13" s="59"/>
      <c r="G13" s="59"/>
      <c r="H13" s="59"/>
      <c r="I13" s="59"/>
      <c r="J13" s="59"/>
      <c r="K13" s="66" t="s">
        <v>1045</v>
      </c>
      <c r="L13" s="68"/>
      <c r="M13" s="66" t="s">
        <v>1100</v>
      </c>
      <c r="N13" s="68"/>
      <c r="O13" s="47" t="s">
        <v>1084</v>
      </c>
      <c r="P13" s="47" t="s">
        <v>1085</v>
      </c>
      <c r="Q13" s="59"/>
      <c r="R13" s="59"/>
    </row>
    <row r="14" spans="1:34" ht="45">
      <c r="B14" s="48"/>
      <c r="C14" s="48"/>
      <c r="D14" s="48"/>
      <c r="E14" s="48"/>
      <c r="F14" s="48"/>
      <c r="G14" s="48"/>
      <c r="H14" s="48"/>
      <c r="I14" s="48"/>
      <c r="J14" s="48"/>
      <c r="K14" s="69" t="s">
        <v>1046</v>
      </c>
      <c r="L14" s="69" t="s">
        <v>1047</v>
      </c>
      <c r="M14" s="69" t="s">
        <v>1101</v>
      </c>
      <c r="N14" s="69" t="s">
        <v>1102</v>
      </c>
      <c r="O14" s="48"/>
      <c r="P14" s="48"/>
      <c r="Q14" s="48"/>
      <c r="R14" s="48"/>
    </row>
    <row r="15" spans="1:34">
      <c r="B15" s="46" t="s">
        <v>1041</v>
      </c>
      <c r="C15" s="46" t="s">
        <v>1077</v>
      </c>
      <c r="D15" s="46" t="s">
        <v>1031</v>
      </c>
      <c r="E15" s="46" t="s">
        <v>1036</v>
      </c>
      <c r="F15" s="46" t="s">
        <v>1038</v>
      </c>
      <c r="G15" s="46" t="s">
        <v>1049</v>
      </c>
      <c r="H15" s="46" t="s">
        <v>1051</v>
      </c>
      <c r="I15" s="46" t="s">
        <v>1053</v>
      </c>
      <c r="J15" s="46" t="s">
        <v>1055</v>
      </c>
      <c r="K15" s="46" t="s">
        <v>1058</v>
      </c>
      <c r="L15" s="46" t="s">
        <v>1068</v>
      </c>
      <c r="M15" s="46" t="s">
        <v>1070</v>
      </c>
      <c r="N15" s="46" t="s">
        <v>1086</v>
      </c>
      <c r="O15" s="46" t="s">
        <v>1088</v>
      </c>
      <c r="P15" s="46" t="s">
        <v>1090</v>
      </c>
      <c r="Q15" s="46" t="s">
        <v>1091</v>
      </c>
      <c r="R15" s="46" t="s">
        <v>1092</v>
      </c>
      <c r="AG15" s="14" t="str">
        <f>Show!$B$7&amp;"T02.02 Rows {"&amp;COLUMN($B$1)&amp;"}"&amp;Index!$E$11</f>
        <v>!T02.02 Rows {2}</v>
      </c>
      <c r="AH15" s="14" t="str">
        <f>Show!$B$7&amp;"T02.02 Columns {"&amp;COLUMN($B$1)&amp;"}"</f>
        <v>!T02.02 Columns {2}</v>
      </c>
    </row>
    <row r="16" spans="1:34">
      <c r="B16" s="57"/>
      <c r="C16" s="56"/>
      <c r="D16" s="57"/>
      <c r="E16" s="57"/>
      <c r="F16" s="57"/>
      <c r="G16" s="57"/>
      <c r="H16" s="57"/>
      <c r="I16" s="57"/>
      <c r="J16" s="58"/>
      <c r="K16" s="58"/>
      <c r="L16" s="58"/>
      <c r="M16" s="58"/>
      <c r="N16" s="58"/>
      <c r="O16" s="58"/>
      <c r="P16" s="58"/>
      <c r="Q16" s="58"/>
      <c r="R16" s="58"/>
    </row>
    <row r="17" spans="33:34">
      <c r="AG17" s="14" t="str">
        <f>Show!$B$7&amp;Show!$B$7&amp;"T02.02 Rows {"&amp;COLUMN($B$1)&amp;"}"</f>
        <v>!!T02.02 Rows {2}</v>
      </c>
      <c r="AH17" s="14" t="str">
        <f>Show!$B$7&amp;Show!$B$7&amp;"T02.02 Columns {"&amp;COLUMN($R$1)&amp;"}"</f>
        <v>!!T02.02 Columns {18}</v>
      </c>
    </row>
  </sheetData>
  <mergeCells count="20">
    <mergeCell ref="I11:I14"/>
    <mergeCell ref="J11:Q11"/>
    <mergeCell ref="J12:J14"/>
    <mergeCell ref="K12:P12"/>
    <mergeCell ref="Q12:Q14"/>
    <mergeCell ref="R12:R14"/>
    <mergeCell ref="K13:L13"/>
    <mergeCell ref="M13:N13"/>
    <mergeCell ref="O13:O14"/>
    <mergeCell ref="P13:P14"/>
    <mergeCell ref="B2:O2"/>
    <mergeCell ref="B5:L5"/>
    <mergeCell ref="B9:B14"/>
    <mergeCell ref="C9:C14"/>
    <mergeCell ref="D9:R10"/>
    <mergeCell ref="D11:D14"/>
    <mergeCell ref="E11:E14"/>
    <mergeCell ref="F11:F14"/>
    <mergeCell ref="G11:G14"/>
    <mergeCell ref="H11:H14"/>
  </mergeCells>
  <dataValidations count="5">
    <dataValidation type="list" errorStyle="warning" allowBlank="1" showInputMessage="1" showErrorMessage="1" sqref="B16" xr:uid="{BDF240EE-07C6-44D8-8EE3-A064EF0ACB49}">
      <formula1>hier_dom057_002</formula1>
    </dataValidation>
    <dataValidation type="list" errorStyle="warning" allowBlank="1" showInputMessage="1" showErrorMessage="1" sqref="D16" xr:uid="{ADB56B95-9542-4695-92B2-6F3B3191F5E7}">
      <formula1>hier_dom050_042</formula1>
    </dataValidation>
    <dataValidation type="list" errorStyle="warning" allowBlank="1" showInputMessage="1" showErrorMessage="1" sqref="E16" xr:uid="{D36F2146-3D37-427B-AEA4-9E3BD1EA236B}">
      <formula1>hier_dom059_001</formula1>
    </dataValidation>
    <dataValidation type="list" errorStyle="warning" allowBlank="1" showInputMessage="1" showErrorMessage="1" sqref="G16" xr:uid="{5C065A13-BD29-41FE-BDD2-FED53CB5353B}">
      <formula1>hier_dom030_008</formula1>
    </dataValidation>
    <dataValidation type="list" errorStyle="warning" allowBlank="1" showInputMessage="1" showErrorMessage="1" sqref="H16" xr:uid="{01D62D15-E6AA-48B6-9A45-5043D72A78C1}">
      <formula1>hier_dom008_003</formula1>
    </dataValidation>
  </dataValidations>
  <hyperlinks>
    <hyperlink ref="A1" location="Index!A1" display="Back to Index" xr:uid="{D29DEAA3-E847-4DC8-B8F2-D9E23290AE5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D446D-8926-4962-A8D6-C96FED22C95F}">
  <sheetPr codeName="Blad11"/>
  <dimension ref="A1:W17"/>
  <sheetViews>
    <sheetView showGridLines="0" workbookViewId="0"/>
  </sheetViews>
  <sheetFormatPr defaultRowHeight="15"/>
  <cols>
    <col min="2" max="2" width="9.5703125" bestFit="1" customWidth="1"/>
    <col min="3" max="10" width="15.7109375" customWidth="1"/>
  </cols>
  <sheetData>
    <row r="1" spans="1:23">
      <c r="A1" s="43" t="s">
        <v>1026</v>
      </c>
    </row>
    <row r="2" spans="1:23" ht="23.25">
      <c r="B2" s="35" t="s">
        <v>490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23" ht="18.75">
      <c r="B5" s="44" t="s">
        <v>1103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23">
      <c r="B9" s="47" t="s">
        <v>1040</v>
      </c>
      <c r="C9" s="60" t="s">
        <v>1028</v>
      </c>
      <c r="D9" s="61"/>
      <c r="E9" s="61"/>
      <c r="F9" s="61"/>
      <c r="G9" s="61"/>
      <c r="H9" s="61"/>
      <c r="I9" s="61"/>
      <c r="J9" s="62"/>
    </row>
    <row r="10" spans="1:23">
      <c r="B10" s="59"/>
      <c r="C10" s="63"/>
      <c r="D10" s="64"/>
      <c r="E10" s="64"/>
      <c r="F10" s="64"/>
      <c r="G10" s="64"/>
      <c r="H10" s="64"/>
      <c r="I10" s="64"/>
      <c r="J10" s="65"/>
    </row>
    <row r="11" spans="1:23">
      <c r="B11" s="59"/>
      <c r="C11" s="66" t="s">
        <v>1104</v>
      </c>
      <c r="D11" s="67"/>
      <c r="E11" s="67"/>
      <c r="F11" s="67"/>
      <c r="G11" s="67"/>
      <c r="H11" s="67"/>
      <c r="I11" s="68"/>
      <c r="J11" s="69" t="s">
        <v>1056</v>
      </c>
    </row>
    <row r="12" spans="1:23">
      <c r="B12" s="59"/>
      <c r="C12" s="47" t="s">
        <v>1043</v>
      </c>
      <c r="D12" s="66" t="s">
        <v>1044</v>
      </c>
      <c r="E12" s="67"/>
      <c r="F12" s="67"/>
      <c r="G12" s="68"/>
      <c r="H12" s="47" t="s">
        <v>1052</v>
      </c>
      <c r="I12" s="47" t="s">
        <v>1054</v>
      </c>
      <c r="J12" s="47" t="s">
        <v>1107</v>
      </c>
    </row>
    <row r="13" spans="1:23">
      <c r="B13" s="59"/>
      <c r="C13" s="59"/>
      <c r="D13" s="66" t="s">
        <v>1045</v>
      </c>
      <c r="E13" s="68"/>
      <c r="F13" s="47" t="s">
        <v>1048</v>
      </c>
      <c r="G13" s="47" t="s">
        <v>1050</v>
      </c>
      <c r="H13" s="59"/>
      <c r="I13" s="59"/>
      <c r="J13" s="59"/>
    </row>
    <row r="14" spans="1:23" ht="45">
      <c r="B14" s="48"/>
      <c r="C14" s="48"/>
      <c r="D14" s="69" t="s">
        <v>1105</v>
      </c>
      <c r="E14" s="69" t="s">
        <v>1106</v>
      </c>
      <c r="F14" s="48"/>
      <c r="G14" s="48"/>
      <c r="H14" s="48"/>
      <c r="I14" s="48"/>
      <c r="J14" s="48"/>
    </row>
    <row r="15" spans="1:23">
      <c r="B15" s="46" t="s">
        <v>1041</v>
      </c>
      <c r="C15" s="46" t="s">
        <v>1031</v>
      </c>
      <c r="D15" s="46" t="s">
        <v>1036</v>
      </c>
      <c r="E15" s="46" t="s">
        <v>1038</v>
      </c>
      <c r="F15" s="46" t="s">
        <v>1049</v>
      </c>
      <c r="G15" s="46" t="s">
        <v>1051</v>
      </c>
      <c r="H15" s="46" t="s">
        <v>1053</v>
      </c>
      <c r="I15" s="46" t="s">
        <v>1055</v>
      </c>
      <c r="J15" s="46" t="s">
        <v>1058</v>
      </c>
      <c r="V15" s="14" t="str">
        <f>Show!$B$8&amp;"T03.01 Rows {"&amp;COLUMN($B$1)&amp;"}"&amp;Index!$E$12</f>
        <v>!T03.01 Rows {2}</v>
      </c>
      <c r="W15" s="14" t="str">
        <f>Show!$B$8&amp;"T03.01 Columns {"&amp;COLUMN($B$1)&amp;"}"</f>
        <v>!T03.01 Columns {2}</v>
      </c>
    </row>
    <row r="16" spans="1:23">
      <c r="B16" s="56"/>
      <c r="C16" s="56"/>
      <c r="D16" s="58"/>
      <c r="E16" s="58"/>
      <c r="F16" s="56"/>
      <c r="G16" s="56"/>
      <c r="H16" s="56"/>
      <c r="I16" s="58"/>
      <c r="J16" s="58"/>
    </row>
    <row r="17" spans="22:23">
      <c r="V17" s="14" t="str">
        <f>Show!$B$8&amp;Show!$B$8&amp;"T03.01 Rows {"&amp;COLUMN($B$1)&amp;"}"</f>
        <v>!!T03.01 Rows {2}</v>
      </c>
      <c r="W17" s="14" t="str">
        <f>Show!$B$8&amp;Show!$B$8&amp;"T03.01 Columns {"&amp;COLUMN($J$1)&amp;"}"</f>
        <v>!!T03.01 Columns {10}</v>
      </c>
    </row>
  </sheetData>
  <sheetProtection sheet="1" objects="1" scenarios="1"/>
  <mergeCells count="13">
    <mergeCell ref="D13:E13"/>
    <mergeCell ref="F13:F14"/>
    <mergeCell ref="G13:G14"/>
    <mergeCell ref="B2:O2"/>
    <mergeCell ref="B5:L5"/>
    <mergeCell ref="B9:B14"/>
    <mergeCell ref="C9:J10"/>
    <mergeCell ref="C11:I11"/>
    <mergeCell ref="C12:C14"/>
    <mergeCell ref="D12:G12"/>
    <mergeCell ref="H12:H14"/>
    <mergeCell ref="I12:I14"/>
    <mergeCell ref="J12:J14"/>
  </mergeCells>
  <hyperlinks>
    <hyperlink ref="A1" location="Index!A1" display="Back to Index" xr:uid="{F394319F-6479-4649-95C7-0AD6F8E406E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C8069-8939-44B2-9B9B-149F9AB0AB18}">
  <sheetPr codeName="Blad12"/>
  <dimension ref="A1:AN17"/>
  <sheetViews>
    <sheetView showGridLines="0" workbookViewId="0">
      <selection activeCell="B16" sqref="B16"/>
    </sheetView>
  </sheetViews>
  <sheetFormatPr defaultRowHeight="15"/>
  <cols>
    <col min="2" max="2" width="9.5703125" bestFit="1" customWidth="1"/>
    <col min="3" max="21" width="15.7109375" customWidth="1"/>
    <col min="22" max="22" width="40.7109375" customWidth="1"/>
    <col min="23" max="23" width="15.7109375" customWidth="1"/>
    <col min="24" max="24" width="40.7109375" customWidth="1"/>
  </cols>
  <sheetData>
    <row r="1" spans="1:40">
      <c r="A1" s="43" t="s">
        <v>1026</v>
      </c>
    </row>
    <row r="2" spans="1:40" ht="23.25">
      <c r="B2" s="35" t="s">
        <v>492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40" ht="18.75">
      <c r="B5" s="44" t="s">
        <v>1108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40">
      <c r="B9" s="47" t="s">
        <v>1040</v>
      </c>
      <c r="C9" s="60" t="s">
        <v>1028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</row>
    <row r="10" spans="1:40">
      <c r="B10" s="59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</row>
    <row r="11" spans="1:40">
      <c r="B11" s="59"/>
      <c r="C11" s="66" t="s">
        <v>1042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6" t="s">
        <v>1056</v>
      </c>
      <c r="P11" s="67"/>
      <c r="Q11" s="67"/>
      <c r="R11" s="67"/>
      <c r="S11" s="67"/>
      <c r="T11" s="67"/>
      <c r="U11" s="68"/>
      <c r="V11" s="66" t="s">
        <v>538</v>
      </c>
      <c r="W11" s="67"/>
      <c r="X11" s="68"/>
    </row>
    <row r="12" spans="1:40">
      <c r="B12" s="59"/>
      <c r="C12" s="47" t="s">
        <v>1060</v>
      </c>
      <c r="D12" s="66" t="s">
        <v>1044</v>
      </c>
      <c r="E12" s="67"/>
      <c r="F12" s="67"/>
      <c r="G12" s="67"/>
      <c r="H12" s="67"/>
      <c r="I12" s="67"/>
      <c r="J12" s="67"/>
      <c r="K12" s="67"/>
      <c r="L12" s="68"/>
      <c r="M12" s="47" t="s">
        <v>1065</v>
      </c>
      <c r="N12" s="47" t="s">
        <v>1054</v>
      </c>
      <c r="O12" s="47" t="s">
        <v>1087</v>
      </c>
      <c r="P12" s="66" t="s">
        <v>1044</v>
      </c>
      <c r="Q12" s="67"/>
      <c r="R12" s="67"/>
      <c r="S12" s="67"/>
      <c r="T12" s="68"/>
      <c r="U12" s="47" t="s">
        <v>1096</v>
      </c>
      <c r="V12" s="47" t="s">
        <v>1118</v>
      </c>
      <c r="W12" s="47" t="s">
        <v>1120</v>
      </c>
      <c r="X12" s="47" t="s">
        <v>1122</v>
      </c>
    </row>
    <row r="13" spans="1:40">
      <c r="B13" s="59"/>
      <c r="C13" s="59"/>
      <c r="D13" s="66" t="s">
        <v>1045</v>
      </c>
      <c r="E13" s="67"/>
      <c r="F13" s="67"/>
      <c r="G13" s="67"/>
      <c r="H13" s="68"/>
      <c r="I13" s="66" t="s">
        <v>1100</v>
      </c>
      <c r="J13" s="68"/>
      <c r="K13" s="47" t="s">
        <v>1063</v>
      </c>
      <c r="L13" s="47" t="s">
        <v>1064</v>
      </c>
      <c r="M13" s="59"/>
      <c r="N13" s="59"/>
      <c r="O13" s="59"/>
      <c r="P13" s="47" t="s">
        <v>1089</v>
      </c>
      <c r="Q13" s="47" t="s">
        <v>1114</v>
      </c>
      <c r="R13" s="47" t="s">
        <v>1115</v>
      </c>
      <c r="S13" s="47" t="s">
        <v>1116</v>
      </c>
      <c r="T13" s="47" t="s">
        <v>1094</v>
      </c>
      <c r="U13" s="59"/>
      <c r="V13" s="59"/>
      <c r="W13" s="59"/>
      <c r="X13" s="59"/>
    </row>
    <row r="14" spans="1:40" ht="45">
      <c r="B14" s="48"/>
      <c r="C14" s="48"/>
      <c r="D14" s="69" t="s">
        <v>1109</v>
      </c>
      <c r="E14" s="69" t="s">
        <v>1110</v>
      </c>
      <c r="F14" s="69" t="s">
        <v>1111</v>
      </c>
      <c r="G14" s="69" t="s">
        <v>1112</v>
      </c>
      <c r="H14" s="69" t="s">
        <v>1113</v>
      </c>
      <c r="I14" s="69" t="s">
        <v>1101</v>
      </c>
      <c r="J14" s="69" t="s">
        <v>1102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40">
      <c r="B15" s="46" t="s">
        <v>1041</v>
      </c>
      <c r="C15" s="46" t="s">
        <v>1031</v>
      </c>
      <c r="D15" s="46" t="s">
        <v>1036</v>
      </c>
      <c r="E15" s="46" t="s">
        <v>1038</v>
      </c>
      <c r="F15" s="46" t="s">
        <v>1049</v>
      </c>
      <c r="G15" s="46" t="s">
        <v>1051</v>
      </c>
      <c r="H15" s="46" t="s">
        <v>1053</v>
      </c>
      <c r="I15" s="46" t="s">
        <v>1055</v>
      </c>
      <c r="J15" s="46" t="s">
        <v>1058</v>
      </c>
      <c r="K15" s="46" t="s">
        <v>1068</v>
      </c>
      <c r="L15" s="46" t="s">
        <v>1070</v>
      </c>
      <c r="M15" s="46" t="s">
        <v>1086</v>
      </c>
      <c r="N15" s="46" t="s">
        <v>1088</v>
      </c>
      <c r="O15" s="46" t="s">
        <v>1090</v>
      </c>
      <c r="P15" s="46" t="s">
        <v>1091</v>
      </c>
      <c r="Q15" s="46" t="s">
        <v>1092</v>
      </c>
      <c r="R15" s="46" t="s">
        <v>1093</v>
      </c>
      <c r="S15" s="46" t="s">
        <v>1095</v>
      </c>
      <c r="T15" s="46" t="s">
        <v>1097</v>
      </c>
      <c r="U15" s="46" t="s">
        <v>1117</v>
      </c>
      <c r="V15" s="46" t="s">
        <v>1119</v>
      </c>
      <c r="W15" s="46" t="s">
        <v>1121</v>
      </c>
      <c r="X15" s="46" t="s">
        <v>1123</v>
      </c>
      <c r="AM15" s="14" t="str">
        <f>Show!$B$9&amp;"T03.02 Rows {"&amp;COLUMN($B$1)&amp;"}"&amp;Index!$E$13</f>
        <v>!T03.02 Rows {2}</v>
      </c>
      <c r="AN15" s="14" t="str">
        <f>Show!$B$9&amp;"T03.02 Columns {"&amp;COLUMN($B$1)&amp;"}"</f>
        <v>!T03.02 Columns {2}</v>
      </c>
    </row>
    <row r="16" spans="1:40">
      <c r="B16" s="56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7"/>
      <c r="W16" s="70"/>
      <c r="X16" s="57"/>
    </row>
    <row r="17" spans="39:40">
      <c r="AM17" s="14" t="str">
        <f>Show!$B$9&amp;Show!$B$9&amp;"T03.02 Rows {"&amp;COLUMN($B$1)&amp;"}"</f>
        <v>!!T03.02 Rows {2}</v>
      </c>
      <c r="AN17" s="14" t="str">
        <f>Show!$B$9&amp;Show!$B$9&amp;"T03.02 Columns {"&amp;COLUMN($X$1)&amp;"}"</f>
        <v>!!T03.02 Columns {24}</v>
      </c>
    </row>
  </sheetData>
  <sheetProtection sheet="1" objects="1" scenarios="1"/>
  <mergeCells count="26">
    <mergeCell ref="X12:X14"/>
    <mergeCell ref="D13:H13"/>
    <mergeCell ref="I13:J13"/>
    <mergeCell ref="K13:K14"/>
    <mergeCell ref="L13:L14"/>
    <mergeCell ref="P13:P14"/>
    <mergeCell ref="Q13:Q14"/>
    <mergeCell ref="R13:R14"/>
    <mergeCell ref="S13:S14"/>
    <mergeCell ref="T13:T14"/>
    <mergeCell ref="N12:N14"/>
    <mergeCell ref="O12:O14"/>
    <mergeCell ref="P12:T12"/>
    <mergeCell ref="U12:U14"/>
    <mergeCell ref="V12:V14"/>
    <mergeCell ref="W12:W14"/>
    <mergeCell ref="B2:O2"/>
    <mergeCell ref="B5:L5"/>
    <mergeCell ref="B9:B14"/>
    <mergeCell ref="C9:X10"/>
    <mergeCell ref="C11:N11"/>
    <mergeCell ref="O11:U11"/>
    <mergeCell ref="V11:X11"/>
    <mergeCell ref="C12:C14"/>
    <mergeCell ref="D12:L12"/>
    <mergeCell ref="M12:M14"/>
  </mergeCells>
  <dataValidations count="2">
    <dataValidation type="list" errorStyle="warning" allowBlank="1" showInputMessage="1" showErrorMessage="1" sqref="V16" xr:uid="{6F5F19C0-7A81-4773-BE90-CB9613DD20D8}">
      <formula1>hier_dom060_001</formula1>
    </dataValidation>
    <dataValidation type="list" errorStyle="warning" allowBlank="1" showInputMessage="1" showErrorMessage="1" sqref="X16" xr:uid="{D3EF2722-A372-42B7-B9AE-71A558599B5B}">
      <formula1>hier_dom013_001</formula1>
    </dataValidation>
  </dataValidations>
  <hyperlinks>
    <hyperlink ref="A1" location="Index!A1" display="Back to Index" xr:uid="{F6101F45-E81D-4451-824F-F8ED42DEDF97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FB6DB-C13E-4640-8867-37FE3223C10C}">
  <sheetPr codeName="Blad13"/>
  <dimension ref="A1:AQ17"/>
  <sheetViews>
    <sheetView showGridLines="0" workbookViewId="0"/>
  </sheetViews>
  <sheetFormatPr defaultRowHeight="15"/>
  <cols>
    <col min="2" max="2" width="9.5703125" bestFit="1" customWidth="1"/>
    <col min="3" max="24" width="15.7109375" customWidth="1"/>
    <col min="25" max="25" width="40.7109375" customWidth="1"/>
    <col min="26" max="26" width="15.7109375" customWidth="1"/>
    <col min="27" max="27" width="40.7109375" customWidth="1"/>
  </cols>
  <sheetData>
    <row r="1" spans="1:43">
      <c r="A1" s="43" t="s">
        <v>1026</v>
      </c>
    </row>
    <row r="2" spans="1:43" ht="23.25">
      <c r="B2" s="35" t="s">
        <v>494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43" ht="18.75">
      <c r="B5" s="44" t="s">
        <v>1124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43">
      <c r="B9" s="47" t="s">
        <v>1040</v>
      </c>
      <c r="C9" s="60" t="s">
        <v>1028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2"/>
    </row>
    <row r="10" spans="1:43">
      <c r="B10" s="59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5"/>
    </row>
    <row r="11" spans="1:43">
      <c r="B11" s="59"/>
      <c r="C11" s="66" t="s">
        <v>1125</v>
      </c>
      <c r="D11" s="67"/>
      <c r="E11" s="68"/>
      <c r="F11" s="66" t="s">
        <v>1042</v>
      </c>
      <c r="G11" s="67"/>
      <c r="H11" s="67"/>
      <c r="I11" s="67"/>
      <c r="J11" s="67"/>
      <c r="K11" s="67"/>
      <c r="L11" s="67"/>
      <c r="M11" s="67"/>
      <c r="N11" s="67"/>
      <c r="O11" s="68"/>
      <c r="P11" s="66" t="s">
        <v>1056</v>
      </c>
      <c r="Q11" s="67"/>
      <c r="R11" s="67"/>
      <c r="S11" s="67"/>
      <c r="T11" s="67"/>
      <c r="U11" s="67"/>
      <c r="V11" s="68"/>
      <c r="W11" s="66" t="s">
        <v>538</v>
      </c>
      <c r="X11" s="67"/>
      <c r="Y11" s="67"/>
      <c r="Z11" s="67"/>
      <c r="AA11" s="68"/>
    </row>
    <row r="12" spans="1:43">
      <c r="B12" s="59"/>
      <c r="C12" s="47" t="s">
        <v>1126</v>
      </c>
      <c r="D12" s="47" t="s">
        <v>1127</v>
      </c>
      <c r="E12" s="47" t="s">
        <v>1128</v>
      </c>
      <c r="F12" s="47" t="s">
        <v>1060</v>
      </c>
      <c r="G12" s="66" t="s">
        <v>1044</v>
      </c>
      <c r="H12" s="67"/>
      <c r="I12" s="67"/>
      <c r="J12" s="67"/>
      <c r="K12" s="67"/>
      <c r="L12" s="67"/>
      <c r="M12" s="68"/>
      <c r="N12" s="47" t="s">
        <v>1065</v>
      </c>
      <c r="O12" s="47" t="s">
        <v>1054</v>
      </c>
      <c r="P12" s="47" t="s">
        <v>1087</v>
      </c>
      <c r="Q12" s="66" t="s">
        <v>1044</v>
      </c>
      <c r="R12" s="67"/>
      <c r="S12" s="67"/>
      <c r="T12" s="67"/>
      <c r="U12" s="68"/>
      <c r="V12" s="47" t="s">
        <v>1096</v>
      </c>
      <c r="W12" s="47" t="s">
        <v>1129</v>
      </c>
      <c r="X12" s="47" t="s">
        <v>1130</v>
      </c>
      <c r="Y12" s="47" t="s">
        <v>1118</v>
      </c>
      <c r="Z12" s="47" t="s">
        <v>1120</v>
      </c>
      <c r="AA12" s="47" t="s">
        <v>1122</v>
      </c>
    </row>
    <row r="13" spans="1:43">
      <c r="B13" s="59"/>
      <c r="C13" s="59"/>
      <c r="D13" s="59"/>
      <c r="E13" s="59"/>
      <c r="F13" s="59"/>
      <c r="G13" s="66" t="s">
        <v>1045</v>
      </c>
      <c r="H13" s="67"/>
      <c r="I13" s="67"/>
      <c r="J13" s="67"/>
      <c r="K13" s="68"/>
      <c r="L13" s="47" t="s">
        <v>1063</v>
      </c>
      <c r="M13" s="47" t="s">
        <v>1064</v>
      </c>
      <c r="N13" s="59"/>
      <c r="O13" s="59"/>
      <c r="P13" s="59"/>
      <c r="Q13" s="47" t="s">
        <v>1089</v>
      </c>
      <c r="R13" s="47" t="s">
        <v>1114</v>
      </c>
      <c r="S13" s="47" t="s">
        <v>1115</v>
      </c>
      <c r="T13" s="47" t="s">
        <v>1116</v>
      </c>
      <c r="U13" s="47" t="s">
        <v>1094</v>
      </c>
      <c r="V13" s="59"/>
      <c r="W13" s="59"/>
      <c r="X13" s="59"/>
      <c r="Y13" s="59"/>
      <c r="Z13" s="59"/>
      <c r="AA13" s="59"/>
    </row>
    <row r="14" spans="1:43" ht="45">
      <c r="B14" s="48"/>
      <c r="C14" s="48"/>
      <c r="D14" s="48"/>
      <c r="E14" s="48"/>
      <c r="F14" s="48"/>
      <c r="G14" s="69" t="s">
        <v>1109</v>
      </c>
      <c r="H14" s="69" t="s">
        <v>1110</v>
      </c>
      <c r="I14" s="69" t="s">
        <v>1111</v>
      </c>
      <c r="J14" s="69" t="s">
        <v>1112</v>
      </c>
      <c r="K14" s="69" t="s">
        <v>1113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43">
      <c r="B15" s="46" t="s">
        <v>1041</v>
      </c>
      <c r="C15" s="46" t="s">
        <v>1031</v>
      </c>
      <c r="D15" s="46" t="s">
        <v>1036</v>
      </c>
      <c r="E15" s="46" t="s">
        <v>1038</v>
      </c>
      <c r="F15" s="46" t="s">
        <v>1049</v>
      </c>
      <c r="G15" s="46" t="s">
        <v>1051</v>
      </c>
      <c r="H15" s="46" t="s">
        <v>1053</v>
      </c>
      <c r="I15" s="46" t="s">
        <v>1055</v>
      </c>
      <c r="J15" s="46" t="s">
        <v>1058</v>
      </c>
      <c r="K15" s="46" t="s">
        <v>1068</v>
      </c>
      <c r="L15" s="46" t="s">
        <v>1070</v>
      </c>
      <c r="M15" s="46" t="s">
        <v>1086</v>
      </c>
      <c r="N15" s="46" t="s">
        <v>1088</v>
      </c>
      <c r="O15" s="46" t="s">
        <v>1090</v>
      </c>
      <c r="P15" s="46" t="s">
        <v>1091</v>
      </c>
      <c r="Q15" s="46" t="s">
        <v>1092</v>
      </c>
      <c r="R15" s="46" t="s">
        <v>1093</v>
      </c>
      <c r="S15" s="46" t="s">
        <v>1095</v>
      </c>
      <c r="T15" s="46" t="s">
        <v>1097</v>
      </c>
      <c r="U15" s="46" t="s">
        <v>1117</v>
      </c>
      <c r="V15" s="46" t="s">
        <v>1119</v>
      </c>
      <c r="W15" s="46" t="s">
        <v>1121</v>
      </c>
      <c r="X15" s="46" t="s">
        <v>1123</v>
      </c>
      <c r="Y15" s="46" t="s">
        <v>1131</v>
      </c>
      <c r="Z15" s="46" t="s">
        <v>1132</v>
      </c>
      <c r="AA15" s="46" t="s">
        <v>1133</v>
      </c>
      <c r="AP15" s="14" t="str">
        <f>Show!$B$10&amp;"T03.03 Rows {"&amp;COLUMN($B$1)&amp;"}"&amp;Index!$E$14</f>
        <v>!T03.03 Rows {2}</v>
      </c>
      <c r="AQ15" s="14" t="str">
        <f>Show!$B$10&amp;"T03.03 Columns {"&amp;COLUMN($B$1)&amp;"}"</f>
        <v>!T03.03 Columns {2}</v>
      </c>
    </row>
    <row r="16" spans="1:43">
      <c r="B16" s="56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71"/>
      <c r="X16" s="71"/>
      <c r="Y16" s="57"/>
      <c r="Z16" s="70"/>
      <c r="AA16" s="57"/>
    </row>
    <row r="17" spans="42:43">
      <c r="AP17" s="14" t="str">
        <f>Show!$B$10&amp;Show!$B$10&amp;"T03.03 Rows {"&amp;COLUMN($B$1)&amp;"}"</f>
        <v>!!T03.03 Rows {2}</v>
      </c>
      <c r="AQ17" s="14" t="str">
        <f>Show!$B$10&amp;Show!$B$10&amp;"T03.03 Columns {"&amp;COLUMN($AA$1)&amp;"}"</f>
        <v>!!T03.03 Columns {27}</v>
      </c>
    </row>
  </sheetData>
  <sheetProtection sheet="1" objects="1" scenarios="1"/>
  <mergeCells count="31">
    <mergeCell ref="AA12:AA14"/>
    <mergeCell ref="G13:K13"/>
    <mergeCell ref="L13:L14"/>
    <mergeCell ref="M13:M14"/>
    <mergeCell ref="Q13:Q14"/>
    <mergeCell ref="R13:R14"/>
    <mergeCell ref="S13:S14"/>
    <mergeCell ref="T13:T14"/>
    <mergeCell ref="U13:U14"/>
    <mergeCell ref="Q12:U12"/>
    <mergeCell ref="V12:V14"/>
    <mergeCell ref="W12:W14"/>
    <mergeCell ref="X12:X14"/>
    <mergeCell ref="Y12:Y14"/>
    <mergeCell ref="Z12:Z14"/>
    <mergeCell ref="E12:E14"/>
    <mergeCell ref="F12:F14"/>
    <mergeCell ref="G12:M12"/>
    <mergeCell ref="N12:N14"/>
    <mergeCell ref="O12:O14"/>
    <mergeCell ref="P12:P14"/>
    <mergeCell ref="B2:O2"/>
    <mergeCell ref="B5:L5"/>
    <mergeCell ref="B9:B14"/>
    <mergeCell ref="C9:AA10"/>
    <mergeCell ref="C11:E11"/>
    <mergeCell ref="F11:O11"/>
    <mergeCell ref="P11:V11"/>
    <mergeCell ref="W11:AA11"/>
    <mergeCell ref="C12:C14"/>
    <mergeCell ref="D12:D14"/>
  </mergeCells>
  <dataValidations count="4">
    <dataValidation type="date" operator="greaterThan" allowBlank="1" showInputMessage="1" showErrorMessage="1" errorTitle="Date value" error="This cell can only contain dates" sqref="W16" xr:uid="{1BD61E33-F4CA-47D0-B48E-C161EB7B4519}">
      <formula1>1</formula1>
    </dataValidation>
    <dataValidation type="date" operator="greaterThan" allowBlank="1" showInputMessage="1" showErrorMessage="1" errorTitle="Date value" error="This cell can only contain dates" sqref="X16" xr:uid="{6EDBB1B4-209F-454D-8415-DB7F83D52754}">
      <formula1>1</formula1>
    </dataValidation>
    <dataValidation type="list" errorStyle="warning" allowBlank="1" showInputMessage="1" showErrorMessage="1" sqref="Y16" xr:uid="{9F90724F-07B3-4A7B-918C-B1270C7A596C}">
      <formula1>hier_dom060_001</formula1>
    </dataValidation>
    <dataValidation type="list" errorStyle="warning" allowBlank="1" showInputMessage="1" showErrorMessage="1" sqref="AA16" xr:uid="{AF502826-BF54-4894-9A7B-1D0077742785}">
      <formula1>hier_dom013_001</formula1>
    </dataValidation>
  </dataValidations>
  <hyperlinks>
    <hyperlink ref="A1" location="Index!A1" display="Back to Index" xr:uid="{5D155CF3-E99F-4D6A-B733-D88FD29BBA81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6951D-290B-492E-B21F-8649D5411DA7}">
  <sheetPr codeName="Blad14"/>
  <dimension ref="A1:AU17"/>
  <sheetViews>
    <sheetView showGridLines="0" workbookViewId="0"/>
  </sheetViews>
  <sheetFormatPr defaultRowHeight="15"/>
  <cols>
    <col min="2" max="2" width="24.28515625" bestFit="1" customWidth="1"/>
    <col min="3" max="3" width="15.7109375" customWidth="1"/>
    <col min="4" max="4" width="40.7109375" customWidth="1"/>
    <col min="5" max="25" width="15.7109375" customWidth="1"/>
    <col min="26" max="26" width="40.7109375" customWidth="1"/>
    <col min="27" max="27" width="15.7109375" customWidth="1"/>
    <col min="28" max="29" width="40.7109375" customWidth="1"/>
  </cols>
  <sheetData>
    <row r="1" spans="1:47">
      <c r="A1" s="43" t="s">
        <v>1026</v>
      </c>
    </row>
    <row r="2" spans="1:47" ht="23.25">
      <c r="B2" s="35" t="s">
        <v>496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47" ht="18.75">
      <c r="B5" s="44" t="s">
        <v>1134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47">
      <c r="B9" s="47" t="s">
        <v>1075</v>
      </c>
      <c r="C9" s="47" t="s">
        <v>1076</v>
      </c>
      <c r="D9" s="60" t="s">
        <v>1028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2"/>
    </row>
    <row r="10" spans="1:47">
      <c r="B10" s="59"/>
      <c r="C10" s="59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5"/>
    </row>
    <row r="11" spans="1:47">
      <c r="B11" s="59"/>
      <c r="C11" s="59"/>
      <c r="D11" s="47" t="s">
        <v>1078</v>
      </c>
      <c r="E11" s="66" t="s">
        <v>1042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66" t="s">
        <v>1056</v>
      </c>
      <c r="R11" s="67"/>
      <c r="S11" s="67"/>
      <c r="T11" s="67"/>
      <c r="U11" s="67"/>
      <c r="V11" s="67"/>
      <c r="W11" s="68"/>
      <c r="X11" s="66" t="s">
        <v>538</v>
      </c>
      <c r="Y11" s="67"/>
      <c r="Z11" s="67"/>
      <c r="AA11" s="67"/>
      <c r="AB11" s="67"/>
      <c r="AC11" s="68"/>
    </row>
    <row r="12" spans="1:47">
      <c r="B12" s="59"/>
      <c r="C12" s="59"/>
      <c r="D12" s="59"/>
      <c r="E12" s="47" t="s">
        <v>1060</v>
      </c>
      <c r="F12" s="66" t="s">
        <v>1044</v>
      </c>
      <c r="G12" s="67"/>
      <c r="H12" s="67"/>
      <c r="I12" s="67"/>
      <c r="J12" s="67"/>
      <c r="K12" s="67"/>
      <c r="L12" s="67"/>
      <c r="M12" s="67"/>
      <c r="N12" s="68"/>
      <c r="O12" s="47" t="s">
        <v>1065</v>
      </c>
      <c r="P12" s="47" t="s">
        <v>1054</v>
      </c>
      <c r="Q12" s="47" t="s">
        <v>1087</v>
      </c>
      <c r="R12" s="66" t="s">
        <v>1044</v>
      </c>
      <c r="S12" s="67"/>
      <c r="T12" s="67"/>
      <c r="U12" s="67"/>
      <c r="V12" s="68"/>
      <c r="W12" s="47" t="s">
        <v>1096</v>
      </c>
      <c r="X12" s="47" t="s">
        <v>1129</v>
      </c>
      <c r="Y12" s="47" t="s">
        <v>1130</v>
      </c>
      <c r="Z12" s="47" t="s">
        <v>1118</v>
      </c>
      <c r="AA12" s="47" t="s">
        <v>1120</v>
      </c>
      <c r="AB12" s="47" t="s">
        <v>1122</v>
      </c>
      <c r="AC12" s="47" t="s">
        <v>1135</v>
      </c>
    </row>
    <row r="13" spans="1:47">
      <c r="B13" s="59"/>
      <c r="C13" s="59"/>
      <c r="D13" s="59"/>
      <c r="E13" s="59"/>
      <c r="F13" s="66" t="s">
        <v>1045</v>
      </c>
      <c r="G13" s="67"/>
      <c r="H13" s="67"/>
      <c r="I13" s="67"/>
      <c r="J13" s="68"/>
      <c r="K13" s="66" t="s">
        <v>1100</v>
      </c>
      <c r="L13" s="68"/>
      <c r="M13" s="47" t="s">
        <v>1063</v>
      </c>
      <c r="N13" s="47" t="s">
        <v>1064</v>
      </c>
      <c r="O13" s="59"/>
      <c r="P13" s="59"/>
      <c r="Q13" s="59"/>
      <c r="R13" s="47" t="s">
        <v>1089</v>
      </c>
      <c r="S13" s="47" t="s">
        <v>1114</v>
      </c>
      <c r="T13" s="47" t="s">
        <v>1115</v>
      </c>
      <c r="U13" s="47" t="s">
        <v>1116</v>
      </c>
      <c r="V13" s="47" t="s">
        <v>1094</v>
      </c>
      <c r="W13" s="59"/>
      <c r="X13" s="59"/>
      <c r="Y13" s="59"/>
      <c r="Z13" s="59"/>
      <c r="AA13" s="59"/>
      <c r="AB13" s="59"/>
      <c r="AC13" s="59"/>
    </row>
    <row r="14" spans="1:47" ht="45">
      <c r="B14" s="48"/>
      <c r="C14" s="48"/>
      <c r="D14" s="48"/>
      <c r="E14" s="48"/>
      <c r="F14" s="69" t="s">
        <v>1109</v>
      </c>
      <c r="G14" s="69" t="s">
        <v>1110</v>
      </c>
      <c r="H14" s="69" t="s">
        <v>1111</v>
      </c>
      <c r="I14" s="69" t="s">
        <v>1112</v>
      </c>
      <c r="J14" s="69" t="s">
        <v>1113</v>
      </c>
      <c r="K14" s="69" t="s">
        <v>1101</v>
      </c>
      <c r="L14" s="69" t="s">
        <v>1102</v>
      </c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47">
      <c r="B15" s="46" t="s">
        <v>1041</v>
      </c>
      <c r="C15" s="46" t="s">
        <v>1077</v>
      </c>
      <c r="D15" s="46" t="s">
        <v>1031</v>
      </c>
      <c r="E15" s="46" t="s">
        <v>1036</v>
      </c>
      <c r="F15" s="46" t="s">
        <v>1038</v>
      </c>
      <c r="G15" s="46" t="s">
        <v>1049</v>
      </c>
      <c r="H15" s="46" t="s">
        <v>1051</v>
      </c>
      <c r="I15" s="46" t="s">
        <v>1053</v>
      </c>
      <c r="J15" s="46" t="s">
        <v>1055</v>
      </c>
      <c r="K15" s="46" t="s">
        <v>1058</v>
      </c>
      <c r="L15" s="46" t="s">
        <v>1068</v>
      </c>
      <c r="M15" s="46" t="s">
        <v>1070</v>
      </c>
      <c r="N15" s="46" t="s">
        <v>1086</v>
      </c>
      <c r="O15" s="46" t="s">
        <v>1088</v>
      </c>
      <c r="P15" s="46" t="s">
        <v>1090</v>
      </c>
      <c r="Q15" s="46" t="s">
        <v>1091</v>
      </c>
      <c r="R15" s="46" t="s">
        <v>1092</v>
      </c>
      <c r="S15" s="46" t="s">
        <v>1093</v>
      </c>
      <c r="T15" s="46" t="s">
        <v>1095</v>
      </c>
      <c r="U15" s="46" t="s">
        <v>1097</v>
      </c>
      <c r="V15" s="46" t="s">
        <v>1117</v>
      </c>
      <c r="W15" s="46" t="s">
        <v>1119</v>
      </c>
      <c r="X15" s="46" t="s">
        <v>1121</v>
      </c>
      <c r="Y15" s="46" t="s">
        <v>1123</v>
      </c>
      <c r="Z15" s="46" t="s">
        <v>1131</v>
      </c>
      <c r="AA15" s="46" t="s">
        <v>1132</v>
      </c>
      <c r="AB15" s="46" t="s">
        <v>1133</v>
      </c>
      <c r="AC15" s="46" t="s">
        <v>1136</v>
      </c>
      <c r="AT15" s="14" t="str">
        <f>Show!$B$11&amp;"T04.01 Rows {"&amp;COLUMN($B$1)&amp;"}"&amp;Index!$E$15</f>
        <v>!T04.01 Rows {2}</v>
      </c>
      <c r="AU15" s="14" t="str">
        <f>Show!$B$11&amp;"T04.01 Columns {"&amp;COLUMN($B$1)&amp;"}"</f>
        <v>!T04.01 Columns {2}</v>
      </c>
    </row>
    <row r="16" spans="1:47">
      <c r="B16" s="57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71"/>
      <c r="Y16" s="71"/>
      <c r="Z16" s="57"/>
      <c r="AA16" s="70"/>
      <c r="AB16" s="57"/>
      <c r="AC16" s="57"/>
    </row>
    <row r="17" spans="46:47">
      <c r="AT17" s="14" t="str">
        <f>Show!$B$11&amp;Show!$B$11&amp;"T04.01 Rows {"&amp;COLUMN($B$1)&amp;"}"</f>
        <v>!!T04.01 Rows {2}</v>
      </c>
      <c r="AU17" s="14" t="str">
        <f>Show!$B$11&amp;Show!$B$11&amp;"T04.01 Columns {"&amp;COLUMN($AC$1)&amp;"}"</f>
        <v>!!T04.01 Columns {29}</v>
      </c>
    </row>
  </sheetData>
  <sheetProtection sheet="1" objects="1" scenarios="1"/>
  <mergeCells count="31">
    <mergeCell ref="R13:R14"/>
    <mergeCell ref="S13:S14"/>
    <mergeCell ref="T13:T14"/>
    <mergeCell ref="U13:U14"/>
    <mergeCell ref="V13:V14"/>
    <mergeCell ref="X12:X14"/>
    <mergeCell ref="Y12:Y14"/>
    <mergeCell ref="Z12:Z14"/>
    <mergeCell ref="AA12:AA14"/>
    <mergeCell ref="AB12:AB14"/>
    <mergeCell ref="AC12:AC14"/>
    <mergeCell ref="F12:N12"/>
    <mergeCell ref="O12:O14"/>
    <mergeCell ref="P12:P14"/>
    <mergeCell ref="Q12:Q14"/>
    <mergeCell ref="R12:V12"/>
    <mergeCell ref="W12:W14"/>
    <mergeCell ref="F13:J13"/>
    <mergeCell ref="K13:L13"/>
    <mergeCell ref="M13:M14"/>
    <mergeCell ref="N13:N14"/>
    <mergeCell ref="B2:O2"/>
    <mergeCell ref="B5:L5"/>
    <mergeCell ref="B9:B14"/>
    <mergeCell ref="C9:C14"/>
    <mergeCell ref="D9:AC10"/>
    <mergeCell ref="D11:D14"/>
    <mergeCell ref="E11:P11"/>
    <mergeCell ref="Q11:W11"/>
    <mergeCell ref="X11:AC11"/>
    <mergeCell ref="E12:E14"/>
  </mergeCells>
  <dataValidations count="7">
    <dataValidation type="list" errorStyle="warning" allowBlank="1" showInputMessage="1" showErrorMessage="1" sqref="B16" xr:uid="{4A0202A2-8984-48E5-ACCC-DAAF7C09556D}">
      <formula1>hier_dom057_001</formula1>
    </dataValidation>
    <dataValidation type="list" errorStyle="warning" allowBlank="1" showInputMessage="1" showErrorMessage="1" sqref="D16" xr:uid="{D7F18802-3900-4385-9E6C-ECD4DFFA42DE}">
      <formula1>hier_dom050_043</formula1>
    </dataValidation>
    <dataValidation type="date" operator="greaterThan" allowBlank="1" showInputMessage="1" showErrorMessage="1" errorTitle="Date value" error="This cell can only contain dates" sqref="X16" xr:uid="{84EC2302-29D8-4BAA-95EE-1499210728F6}">
      <formula1>1</formula1>
    </dataValidation>
    <dataValidation type="date" operator="greaterThan" allowBlank="1" showInputMessage="1" showErrorMessage="1" errorTitle="Date value" error="This cell can only contain dates" sqref="Y16" xr:uid="{3F3484CF-4F3E-493E-81C5-DB6A60AC293D}">
      <formula1>1</formula1>
    </dataValidation>
    <dataValidation type="list" errorStyle="warning" allowBlank="1" showInputMessage="1" showErrorMessage="1" sqref="Z16" xr:uid="{D79B47A8-927E-4B02-BFB8-7226C47F5ABF}">
      <formula1>hier_dom060_001</formula1>
    </dataValidation>
    <dataValidation type="list" errorStyle="warning" allowBlank="1" showInputMessage="1" showErrorMessage="1" sqref="AB16" xr:uid="{BC37A289-EACA-4E8F-AB85-A60BC2B690F5}">
      <formula1>hier_dom013_001</formula1>
    </dataValidation>
    <dataValidation type="list" errorStyle="warning" allowBlank="1" showInputMessage="1" showErrorMessage="1" sqref="AC16" xr:uid="{103C387C-34D2-4160-B37A-06DE66FF4129}">
      <formula1>hier_dom003_001</formula1>
    </dataValidation>
  </dataValidations>
  <hyperlinks>
    <hyperlink ref="A1" location="Index!A1" display="Back to Index" xr:uid="{E1A646B0-BEB9-404C-B807-D95502AC0224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5EE1F-6A38-4756-86BC-615CC570E74F}">
  <sheetPr codeName="Blad15"/>
  <dimension ref="A1:AV17"/>
  <sheetViews>
    <sheetView showGridLines="0" workbookViewId="0"/>
  </sheetViews>
  <sheetFormatPr defaultRowHeight="15"/>
  <cols>
    <col min="2" max="2" width="24.28515625" bestFit="1" customWidth="1"/>
    <col min="3" max="3" width="15.7109375" customWidth="1"/>
    <col min="4" max="4" width="40.7109375" customWidth="1"/>
    <col min="5" max="26" width="15.7109375" customWidth="1"/>
    <col min="27" max="27" width="40.7109375" customWidth="1"/>
    <col min="28" max="28" width="15.7109375" customWidth="1"/>
    <col min="29" max="30" width="40.7109375" customWidth="1"/>
  </cols>
  <sheetData>
    <row r="1" spans="1:48">
      <c r="A1" s="43" t="s">
        <v>1026</v>
      </c>
    </row>
    <row r="2" spans="1:48" ht="23.25">
      <c r="B2" s="35" t="s">
        <v>498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48" ht="18.75">
      <c r="B5" s="44" t="s">
        <v>1137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48">
      <c r="B9" s="47" t="s">
        <v>1075</v>
      </c>
      <c r="C9" s="47" t="s">
        <v>1076</v>
      </c>
      <c r="D9" s="60" t="s">
        <v>1028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2"/>
    </row>
    <row r="10" spans="1:48">
      <c r="B10" s="59"/>
      <c r="C10" s="59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</row>
    <row r="11" spans="1:48">
      <c r="B11" s="59"/>
      <c r="C11" s="59"/>
      <c r="D11" s="47" t="s">
        <v>1078</v>
      </c>
      <c r="E11" s="66" t="s">
        <v>1125</v>
      </c>
      <c r="F11" s="67"/>
      <c r="G11" s="68"/>
      <c r="H11" s="66" t="s">
        <v>1042</v>
      </c>
      <c r="I11" s="67"/>
      <c r="J11" s="67"/>
      <c r="K11" s="67"/>
      <c r="L11" s="67"/>
      <c r="M11" s="67"/>
      <c r="N11" s="67"/>
      <c r="O11" s="67"/>
      <c r="P11" s="67"/>
      <c r="Q11" s="68"/>
      <c r="R11" s="66" t="s">
        <v>1056</v>
      </c>
      <c r="S11" s="67"/>
      <c r="T11" s="67"/>
      <c r="U11" s="67"/>
      <c r="V11" s="67"/>
      <c r="W11" s="67"/>
      <c r="X11" s="68"/>
      <c r="Y11" s="66" t="s">
        <v>538</v>
      </c>
      <c r="Z11" s="67"/>
      <c r="AA11" s="67"/>
      <c r="AB11" s="67"/>
      <c r="AC11" s="67"/>
      <c r="AD11" s="68"/>
    </row>
    <row r="12" spans="1:48">
      <c r="B12" s="59"/>
      <c r="C12" s="59"/>
      <c r="D12" s="59"/>
      <c r="E12" s="47" t="s">
        <v>1126</v>
      </c>
      <c r="F12" s="47" t="s">
        <v>1127</v>
      </c>
      <c r="G12" s="47" t="s">
        <v>1128</v>
      </c>
      <c r="H12" s="47" t="s">
        <v>1060</v>
      </c>
      <c r="I12" s="66" t="s">
        <v>1044</v>
      </c>
      <c r="J12" s="67"/>
      <c r="K12" s="67"/>
      <c r="L12" s="67"/>
      <c r="M12" s="67"/>
      <c r="N12" s="67"/>
      <c r="O12" s="68"/>
      <c r="P12" s="47" t="s">
        <v>1065</v>
      </c>
      <c r="Q12" s="47" t="s">
        <v>1054</v>
      </c>
      <c r="R12" s="47" t="s">
        <v>1087</v>
      </c>
      <c r="S12" s="66" t="s">
        <v>1044</v>
      </c>
      <c r="T12" s="67"/>
      <c r="U12" s="67"/>
      <c r="V12" s="67"/>
      <c r="W12" s="68"/>
      <c r="X12" s="47" t="s">
        <v>1096</v>
      </c>
      <c r="Y12" s="47" t="s">
        <v>1129</v>
      </c>
      <c r="Z12" s="47" t="s">
        <v>1130</v>
      </c>
      <c r="AA12" s="47" t="s">
        <v>1118</v>
      </c>
      <c r="AB12" s="47" t="s">
        <v>1120</v>
      </c>
      <c r="AC12" s="47" t="s">
        <v>1122</v>
      </c>
      <c r="AD12" s="47" t="s">
        <v>1135</v>
      </c>
    </row>
    <row r="13" spans="1:48">
      <c r="B13" s="59"/>
      <c r="C13" s="59"/>
      <c r="D13" s="59"/>
      <c r="E13" s="59"/>
      <c r="F13" s="59"/>
      <c r="G13" s="59"/>
      <c r="H13" s="59"/>
      <c r="I13" s="66" t="s">
        <v>1045</v>
      </c>
      <c r="J13" s="67"/>
      <c r="K13" s="67"/>
      <c r="L13" s="67"/>
      <c r="M13" s="68"/>
      <c r="N13" s="47" t="s">
        <v>1063</v>
      </c>
      <c r="O13" s="47" t="s">
        <v>1064</v>
      </c>
      <c r="P13" s="59"/>
      <c r="Q13" s="59"/>
      <c r="R13" s="59"/>
      <c r="S13" s="47" t="s">
        <v>1089</v>
      </c>
      <c r="T13" s="47" t="s">
        <v>1114</v>
      </c>
      <c r="U13" s="47" t="s">
        <v>1115</v>
      </c>
      <c r="V13" s="47" t="s">
        <v>1116</v>
      </c>
      <c r="W13" s="47" t="s">
        <v>1094</v>
      </c>
      <c r="X13" s="59"/>
      <c r="Y13" s="59"/>
      <c r="Z13" s="59"/>
      <c r="AA13" s="59"/>
      <c r="AB13" s="59"/>
      <c r="AC13" s="59"/>
      <c r="AD13" s="59"/>
    </row>
    <row r="14" spans="1:48" ht="45">
      <c r="B14" s="48"/>
      <c r="C14" s="48"/>
      <c r="D14" s="48"/>
      <c r="E14" s="48"/>
      <c r="F14" s="48"/>
      <c r="G14" s="48"/>
      <c r="H14" s="48"/>
      <c r="I14" s="69" t="s">
        <v>1109</v>
      </c>
      <c r="J14" s="69" t="s">
        <v>1110</v>
      </c>
      <c r="K14" s="69" t="s">
        <v>1111</v>
      </c>
      <c r="L14" s="69" t="s">
        <v>1112</v>
      </c>
      <c r="M14" s="69" t="s">
        <v>1113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1:48">
      <c r="B15" s="46" t="s">
        <v>1041</v>
      </c>
      <c r="C15" s="46" t="s">
        <v>1077</v>
      </c>
      <c r="D15" s="46" t="s">
        <v>1031</v>
      </c>
      <c r="E15" s="46" t="s">
        <v>1036</v>
      </c>
      <c r="F15" s="46" t="s">
        <v>1038</v>
      </c>
      <c r="G15" s="46" t="s">
        <v>1049</v>
      </c>
      <c r="H15" s="46" t="s">
        <v>1051</v>
      </c>
      <c r="I15" s="46" t="s">
        <v>1053</v>
      </c>
      <c r="J15" s="46" t="s">
        <v>1055</v>
      </c>
      <c r="K15" s="46" t="s">
        <v>1058</v>
      </c>
      <c r="L15" s="46" t="s">
        <v>1068</v>
      </c>
      <c r="M15" s="46" t="s">
        <v>1070</v>
      </c>
      <c r="N15" s="46" t="s">
        <v>1086</v>
      </c>
      <c r="O15" s="46" t="s">
        <v>1088</v>
      </c>
      <c r="P15" s="46" t="s">
        <v>1090</v>
      </c>
      <c r="Q15" s="46" t="s">
        <v>1091</v>
      </c>
      <c r="R15" s="46" t="s">
        <v>1092</v>
      </c>
      <c r="S15" s="46" t="s">
        <v>1093</v>
      </c>
      <c r="T15" s="46" t="s">
        <v>1095</v>
      </c>
      <c r="U15" s="46" t="s">
        <v>1097</v>
      </c>
      <c r="V15" s="46" t="s">
        <v>1117</v>
      </c>
      <c r="W15" s="46" t="s">
        <v>1119</v>
      </c>
      <c r="X15" s="46" t="s">
        <v>1121</v>
      </c>
      <c r="Y15" s="46" t="s">
        <v>1123</v>
      </c>
      <c r="Z15" s="46" t="s">
        <v>1131</v>
      </c>
      <c r="AA15" s="46" t="s">
        <v>1132</v>
      </c>
      <c r="AB15" s="46" t="s">
        <v>1133</v>
      </c>
      <c r="AC15" s="46" t="s">
        <v>1136</v>
      </c>
      <c r="AD15" s="46" t="s">
        <v>1138</v>
      </c>
      <c r="AU15" s="14" t="str">
        <f>Show!$B$12&amp;"T04.02 Rows {"&amp;COLUMN($B$1)&amp;"}"&amp;Index!$E$16</f>
        <v>!T04.02 Rows {2}</v>
      </c>
      <c r="AV15" s="14" t="str">
        <f>Show!$B$12&amp;"T04.02 Columns {"&amp;COLUMN($B$1)&amp;"}"</f>
        <v>!T04.02 Columns {2}</v>
      </c>
    </row>
    <row r="16" spans="1:48">
      <c r="B16" s="57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71"/>
      <c r="Z16" s="71"/>
      <c r="AA16" s="57"/>
      <c r="AB16" s="70"/>
      <c r="AC16" s="57"/>
      <c r="AD16" s="57"/>
    </row>
    <row r="17" spans="47:48">
      <c r="AU17" s="14" t="str">
        <f>Show!$B$12&amp;Show!$B$12&amp;"T04.02 Rows {"&amp;COLUMN($B$1)&amp;"}"</f>
        <v>!!T04.02 Rows {2}</v>
      </c>
      <c r="AV17" s="14" t="str">
        <f>Show!$B$12&amp;Show!$B$12&amp;"T04.02 Columns {"&amp;COLUMN($AD$1)&amp;"}"</f>
        <v>!!T04.02 Columns {30}</v>
      </c>
    </row>
  </sheetData>
  <sheetProtection sheet="1" objects="1" scenarios="1"/>
  <mergeCells count="34">
    <mergeCell ref="AA12:AA14"/>
    <mergeCell ref="AB12:AB14"/>
    <mergeCell ref="AC12:AC14"/>
    <mergeCell ref="AD12:AD14"/>
    <mergeCell ref="I13:M13"/>
    <mergeCell ref="N13:N14"/>
    <mergeCell ref="O13:O14"/>
    <mergeCell ref="S13:S14"/>
    <mergeCell ref="T13:T14"/>
    <mergeCell ref="U13:U14"/>
    <mergeCell ref="Q12:Q14"/>
    <mergeCell ref="R12:R14"/>
    <mergeCell ref="S12:W12"/>
    <mergeCell ref="X12:X14"/>
    <mergeCell ref="Y12:Y14"/>
    <mergeCell ref="Z12:Z14"/>
    <mergeCell ref="V13:V14"/>
    <mergeCell ref="W13:W14"/>
    <mergeCell ref="E12:E14"/>
    <mergeCell ref="F12:F14"/>
    <mergeCell ref="G12:G14"/>
    <mergeCell ref="H12:H14"/>
    <mergeCell ref="I12:O12"/>
    <mergeCell ref="P12:P14"/>
    <mergeCell ref="B2:O2"/>
    <mergeCell ref="B5:L5"/>
    <mergeCell ref="B9:B14"/>
    <mergeCell ref="C9:C14"/>
    <mergeCell ref="D9:AD10"/>
    <mergeCell ref="D11:D14"/>
    <mergeCell ref="E11:G11"/>
    <mergeCell ref="H11:Q11"/>
    <mergeCell ref="R11:X11"/>
    <mergeCell ref="Y11:AD11"/>
  </mergeCells>
  <dataValidations count="7">
    <dataValidation type="list" errorStyle="warning" allowBlank="1" showInputMessage="1" showErrorMessage="1" sqref="B16" xr:uid="{E41A1A65-E388-4C6A-99C8-D43228802C9E}">
      <formula1>hier_dom057_001</formula1>
    </dataValidation>
    <dataValidation type="list" errorStyle="warning" allowBlank="1" showInputMessage="1" showErrorMessage="1" sqref="D16" xr:uid="{93A90A72-C0F4-4BA2-AD4B-E9BF14FCA633}">
      <formula1>hier_dom050_043</formula1>
    </dataValidation>
    <dataValidation type="date" operator="greaterThan" allowBlank="1" showInputMessage="1" showErrorMessage="1" errorTitle="Date value" error="This cell can only contain dates" sqref="Y16" xr:uid="{95326A91-1DBA-4EAD-B818-B0A906D6734B}">
      <formula1>1</formula1>
    </dataValidation>
    <dataValidation type="date" operator="greaterThan" allowBlank="1" showInputMessage="1" showErrorMessage="1" errorTitle="Date value" error="This cell can only contain dates" sqref="Z16" xr:uid="{13FB7994-8F5E-400A-BD08-0403D6E164DC}">
      <formula1>1</formula1>
    </dataValidation>
    <dataValidation type="list" errorStyle="warning" allowBlank="1" showInputMessage="1" showErrorMessage="1" sqref="AA16" xr:uid="{3C307422-2DB8-4F9B-B320-4EF634C5346E}">
      <formula1>hier_dom060_001</formula1>
    </dataValidation>
    <dataValidation type="list" errorStyle="warning" allowBlank="1" showInputMessage="1" showErrorMessage="1" sqref="AC16" xr:uid="{FE6852CB-C36F-4836-9C5A-2F59E37B1ED2}">
      <formula1>hier_dom013_001</formula1>
    </dataValidation>
    <dataValidation type="list" errorStyle="warning" allowBlank="1" showInputMessage="1" showErrorMessage="1" sqref="AD16" xr:uid="{0BE7AC1C-6EE9-4399-A3BB-DAF3D132568E}">
      <formula1>hier_dom003_001</formula1>
    </dataValidation>
  </dataValidations>
  <hyperlinks>
    <hyperlink ref="A1" location="Index!A1" display="Back to Index" xr:uid="{68627ED8-C4C3-44DB-88F3-7BFD5C997D0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EDE2-26A1-4A64-9F24-EFC95D7E4751}">
  <sheetPr codeName="Blad16"/>
  <dimension ref="A1:AE17"/>
  <sheetViews>
    <sheetView showGridLines="0" workbookViewId="0"/>
  </sheetViews>
  <sheetFormatPr defaultRowHeight="15"/>
  <cols>
    <col min="2" max="2" width="14.28515625" bestFit="1" customWidth="1"/>
    <col min="3" max="3" width="40.7109375" customWidth="1"/>
    <col min="4" max="13" width="15.7109375" customWidth="1"/>
  </cols>
  <sheetData>
    <row r="1" spans="1:31">
      <c r="A1" s="43" t="s">
        <v>1026</v>
      </c>
    </row>
    <row r="2" spans="1:31" ht="23.25">
      <c r="B2" s="35" t="s">
        <v>500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31" ht="18.75">
      <c r="B5" s="44" t="s">
        <v>1139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31">
      <c r="B9" s="47" t="s">
        <v>1140</v>
      </c>
      <c r="C9" s="47" t="s">
        <v>1141</v>
      </c>
      <c r="D9" s="47" t="s">
        <v>1142</v>
      </c>
      <c r="E9" s="60" t="s">
        <v>1028</v>
      </c>
      <c r="F9" s="61"/>
      <c r="G9" s="61"/>
      <c r="H9" s="61"/>
      <c r="I9" s="61"/>
      <c r="J9" s="61"/>
      <c r="K9" s="61"/>
      <c r="L9" s="61"/>
      <c r="M9" s="62"/>
    </row>
    <row r="10" spans="1:31">
      <c r="B10" s="59"/>
      <c r="C10" s="59"/>
      <c r="D10" s="59"/>
      <c r="E10" s="63"/>
      <c r="F10" s="64"/>
      <c r="G10" s="64"/>
      <c r="H10" s="64"/>
      <c r="I10" s="64"/>
      <c r="J10" s="64"/>
      <c r="K10" s="64"/>
      <c r="L10" s="64"/>
      <c r="M10" s="65"/>
    </row>
    <row r="11" spans="1:31">
      <c r="B11" s="59"/>
      <c r="C11" s="59"/>
      <c r="D11" s="59"/>
      <c r="E11" s="66" t="s">
        <v>1042</v>
      </c>
      <c r="F11" s="67"/>
      <c r="G11" s="67"/>
      <c r="H11" s="67"/>
      <c r="I11" s="67"/>
      <c r="J11" s="67"/>
      <c r="K11" s="67"/>
      <c r="L11" s="68"/>
      <c r="M11" s="69" t="s">
        <v>1056</v>
      </c>
    </row>
    <row r="12" spans="1:31">
      <c r="B12" s="59"/>
      <c r="C12" s="59"/>
      <c r="D12" s="59"/>
      <c r="E12" s="47" t="s">
        <v>1083</v>
      </c>
      <c r="F12" s="66" t="s">
        <v>1044</v>
      </c>
      <c r="G12" s="67"/>
      <c r="H12" s="67"/>
      <c r="I12" s="67"/>
      <c r="J12" s="67"/>
      <c r="K12" s="68"/>
      <c r="L12" s="47" t="s">
        <v>1054</v>
      </c>
      <c r="M12" s="47" t="s">
        <v>1107</v>
      </c>
    </row>
    <row r="13" spans="1:31">
      <c r="B13" s="59"/>
      <c r="C13" s="59"/>
      <c r="D13" s="59"/>
      <c r="E13" s="59"/>
      <c r="F13" s="66" t="s">
        <v>1144</v>
      </c>
      <c r="G13" s="68"/>
      <c r="H13" s="66" t="s">
        <v>1100</v>
      </c>
      <c r="I13" s="68"/>
      <c r="J13" s="47" t="s">
        <v>1084</v>
      </c>
      <c r="K13" s="47" t="s">
        <v>1085</v>
      </c>
      <c r="L13" s="59"/>
      <c r="M13" s="59"/>
    </row>
    <row r="14" spans="1:31" ht="30">
      <c r="B14" s="48"/>
      <c r="C14" s="48"/>
      <c r="D14" s="48"/>
      <c r="E14" s="48"/>
      <c r="F14" s="69" t="s">
        <v>1145</v>
      </c>
      <c r="G14" s="69" t="s">
        <v>1146</v>
      </c>
      <c r="H14" s="69" t="s">
        <v>1101</v>
      </c>
      <c r="I14" s="69" t="s">
        <v>1102</v>
      </c>
      <c r="J14" s="48"/>
      <c r="K14" s="48"/>
      <c r="L14" s="48"/>
      <c r="M14" s="48"/>
    </row>
    <row r="15" spans="1:31">
      <c r="B15" s="46" t="s">
        <v>1041</v>
      </c>
      <c r="C15" s="46" t="s">
        <v>1077</v>
      </c>
      <c r="D15" s="46" t="s">
        <v>1143</v>
      </c>
      <c r="E15" s="46" t="s">
        <v>1031</v>
      </c>
      <c r="F15" s="46" t="s">
        <v>1036</v>
      </c>
      <c r="G15" s="46" t="s">
        <v>1038</v>
      </c>
      <c r="H15" s="46" t="s">
        <v>1049</v>
      </c>
      <c r="I15" s="46" t="s">
        <v>1051</v>
      </c>
      <c r="J15" s="46" t="s">
        <v>1053</v>
      </c>
      <c r="K15" s="46" t="s">
        <v>1055</v>
      </c>
      <c r="L15" s="46" t="s">
        <v>1058</v>
      </c>
      <c r="M15" s="46" t="s">
        <v>1068</v>
      </c>
      <c r="AD15" s="14" t="str">
        <f>Show!$B$13&amp;"T04.04 Rows {"&amp;COLUMN($B$1)&amp;"}"&amp;Index!$E$17</f>
        <v>!T04.04 Rows {2}</v>
      </c>
      <c r="AE15" s="14" t="str">
        <f>Show!$B$13&amp;"T04.04 Columns {"&amp;COLUMN($B$1)&amp;"}"</f>
        <v>!T04.04 Columns {2}</v>
      </c>
    </row>
    <row r="16" spans="1:31">
      <c r="B16" s="57"/>
      <c r="C16" s="57"/>
      <c r="D16" s="56"/>
      <c r="E16" s="58"/>
      <c r="F16" s="58"/>
      <c r="G16" s="58"/>
      <c r="H16" s="58"/>
      <c r="I16" s="58"/>
      <c r="J16" s="58"/>
      <c r="K16" s="58"/>
      <c r="L16" s="58"/>
      <c r="M16" s="58"/>
    </row>
    <row r="17" spans="30:31">
      <c r="AD17" s="14" t="str">
        <f>Show!$B$13&amp;Show!$B$13&amp;"T04.04 Rows {"&amp;COLUMN($B$1)&amp;"}"</f>
        <v>!!T04.04 Rows {2}</v>
      </c>
      <c r="AE17" s="14" t="str">
        <f>Show!$B$13&amp;Show!$B$13&amp;"T04.04 Columns {"&amp;COLUMN($M$1)&amp;"}"</f>
        <v>!!T04.04 Columns {13}</v>
      </c>
    </row>
  </sheetData>
  <sheetProtection sheet="1" objects="1" scenarios="1"/>
  <mergeCells count="15">
    <mergeCell ref="M12:M14"/>
    <mergeCell ref="F13:G13"/>
    <mergeCell ref="H13:I13"/>
    <mergeCell ref="J13:J14"/>
    <mergeCell ref="K13:K14"/>
    <mergeCell ref="B2:O2"/>
    <mergeCell ref="B5:L5"/>
    <mergeCell ref="B9:B14"/>
    <mergeCell ref="C9:C14"/>
    <mergeCell ref="D9:D14"/>
    <mergeCell ref="E9:M10"/>
    <mergeCell ref="E11:L11"/>
    <mergeCell ref="E12:E14"/>
    <mergeCell ref="F12:K12"/>
    <mergeCell ref="L12:L14"/>
  </mergeCells>
  <dataValidations count="2">
    <dataValidation type="list" errorStyle="warning" allowBlank="1" showInputMessage="1" showErrorMessage="1" sqref="B16" xr:uid="{5979400E-263D-4059-9416-F24D27EEA8A9}">
      <formula1>hier_dom030_006</formula1>
    </dataValidation>
    <dataValidation type="list" errorStyle="warning" allowBlank="1" showInputMessage="1" showErrorMessage="1" sqref="C16" xr:uid="{1C824EAF-4F1D-45A1-B526-FB64E6D0942D}">
      <formula1>hier_dom008_003</formula1>
    </dataValidation>
  </dataValidations>
  <hyperlinks>
    <hyperlink ref="A1" location="Index!A1" display="Back to Index" xr:uid="{C555F33C-5A9D-4F38-AEDB-4A6666A2FA14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4C2A-6AB3-4704-88B5-A1614718B37E}">
  <sheetPr codeName="Blad17"/>
  <dimension ref="A1:Z17"/>
  <sheetViews>
    <sheetView showGridLines="0" workbookViewId="0"/>
  </sheetViews>
  <sheetFormatPr defaultRowHeight="15"/>
  <cols>
    <col min="2" max="2" width="17.85546875" bestFit="1" customWidth="1"/>
    <col min="3" max="11" width="15.7109375" customWidth="1"/>
  </cols>
  <sheetData>
    <row r="1" spans="1:26">
      <c r="A1" s="43" t="s">
        <v>1026</v>
      </c>
    </row>
    <row r="2" spans="1:26" ht="23.25">
      <c r="B2" s="35" t="s">
        <v>502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26" ht="18.75">
      <c r="B5" s="44" t="s">
        <v>1147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26">
      <c r="B9" s="47" t="s">
        <v>1148</v>
      </c>
      <c r="C9" s="47" t="s">
        <v>1040</v>
      </c>
      <c r="D9" s="60" t="s">
        <v>1028</v>
      </c>
      <c r="E9" s="61"/>
      <c r="F9" s="61"/>
      <c r="G9" s="61"/>
      <c r="H9" s="61"/>
      <c r="I9" s="61"/>
      <c r="J9" s="61"/>
      <c r="K9" s="62"/>
    </row>
    <row r="10" spans="1:26">
      <c r="B10" s="59"/>
      <c r="C10" s="59"/>
      <c r="D10" s="63"/>
      <c r="E10" s="64"/>
      <c r="F10" s="64"/>
      <c r="G10" s="64"/>
      <c r="H10" s="64"/>
      <c r="I10" s="64"/>
      <c r="J10" s="64"/>
      <c r="K10" s="65"/>
    </row>
    <row r="11" spans="1:26">
      <c r="B11" s="59"/>
      <c r="C11" s="59"/>
      <c r="D11" s="66" t="s">
        <v>1042</v>
      </c>
      <c r="E11" s="67"/>
      <c r="F11" s="67"/>
      <c r="G11" s="67"/>
      <c r="H11" s="67"/>
      <c r="I11" s="67"/>
      <c r="J11" s="68"/>
      <c r="K11" s="69" t="s">
        <v>1056</v>
      </c>
    </row>
    <row r="12" spans="1:26">
      <c r="B12" s="59"/>
      <c r="C12" s="59"/>
      <c r="D12" s="47" t="s">
        <v>1043</v>
      </c>
      <c r="E12" s="66" t="s">
        <v>1044</v>
      </c>
      <c r="F12" s="67"/>
      <c r="G12" s="67"/>
      <c r="H12" s="68"/>
      <c r="I12" s="47" t="s">
        <v>1052</v>
      </c>
      <c r="J12" s="47" t="s">
        <v>1054</v>
      </c>
      <c r="K12" s="47" t="s">
        <v>1057</v>
      </c>
    </row>
    <row r="13" spans="1:26">
      <c r="B13" s="59"/>
      <c r="C13" s="59"/>
      <c r="D13" s="59"/>
      <c r="E13" s="66" t="s">
        <v>1045</v>
      </c>
      <c r="F13" s="68"/>
      <c r="G13" s="47" t="s">
        <v>1048</v>
      </c>
      <c r="H13" s="47" t="s">
        <v>1050</v>
      </c>
      <c r="I13" s="59"/>
      <c r="J13" s="59"/>
      <c r="K13" s="59"/>
    </row>
    <row r="14" spans="1:26" ht="45">
      <c r="B14" s="48"/>
      <c r="C14" s="48"/>
      <c r="D14" s="48"/>
      <c r="E14" s="69" t="s">
        <v>1046</v>
      </c>
      <c r="F14" s="69" t="s">
        <v>1047</v>
      </c>
      <c r="G14" s="48"/>
      <c r="H14" s="48"/>
      <c r="I14" s="48"/>
      <c r="J14" s="48"/>
      <c r="K14" s="48"/>
    </row>
    <row r="15" spans="1:26">
      <c r="B15" s="46" t="s">
        <v>1041</v>
      </c>
      <c r="C15" s="46" t="s">
        <v>1077</v>
      </c>
      <c r="D15" s="46" t="s">
        <v>1031</v>
      </c>
      <c r="E15" s="46" t="s">
        <v>1036</v>
      </c>
      <c r="F15" s="46" t="s">
        <v>1038</v>
      </c>
      <c r="G15" s="46" t="s">
        <v>1049</v>
      </c>
      <c r="H15" s="46" t="s">
        <v>1051</v>
      </c>
      <c r="I15" s="46" t="s">
        <v>1053</v>
      </c>
      <c r="J15" s="46" t="s">
        <v>1055</v>
      </c>
      <c r="K15" s="46" t="s">
        <v>1058</v>
      </c>
      <c r="Y15" s="14" t="str">
        <f>Show!$B$14&amp;"T05.01 Rows {"&amp;COLUMN($B$1)&amp;"}"&amp;Index!$E$18</f>
        <v>!T05.01 Rows {2}</v>
      </c>
      <c r="Z15" s="14" t="str">
        <f>Show!$B$14&amp;"T05.01 Columns {"&amp;COLUMN($B$1)&amp;"}"</f>
        <v>!T05.01 Columns {2}</v>
      </c>
    </row>
    <row r="16" spans="1:26">
      <c r="B16" s="57"/>
      <c r="C16" s="56"/>
      <c r="D16" s="56"/>
      <c r="E16" s="58"/>
      <c r="F16" s="58"/>
      <c r="G16" s="56"/>
      <c r="H16" s="56"/>
      <c r="I16" s="56"/>
      <c r="J16" s="58"/>
      <c r="K16" s="58"/>
    </row>
    <row r="17" spans="25:26">
      <c r="Y17" s="14" t="str">
        <f>Show!$B$14&amp;Show!$B$14&amp;"T05.01 Rows {"&amp;COLUMN($B$1)&amp;"}"</f>
        <v>!!T05.01 Rows {2}</v>
      </c>
      <c r="Z17" s="14" t="str">
        <f>Show!$B$14&amp;Show!$B$14&amp;"T05.01 Columns {"&amp;COLUMN($K$1)&amp;"}"</f>
        <v>!!T05.01 Columns {11}</v>
      </c>
    </row>
  </sheetData>
  <sheetProtection sheet="1" objects="1" scenarios="1"/>
  <mergeCells count="14">
    <mergeCell ref="K12:K14"/>
    <mergeCell ref="E13:F13"/>
    <mergeCell ref="G13:G14"/>
    <mergeCell ref="H13:H14"/>
    <mergeCell ref="B2:O2"/>
    <mergeCell ref="B5:L5"/>
    <mergeCell ref="B9:B14"/>
    <mergeCell ref="C9:C14"/>
    <mergeCell ref="D9:K10"/>
    <mergeCell ref="D11:J11"/>
    <mergeCell ref="D12:D14"/>
    <mergeCell ref="E12:H12"/>
    <mergeCell ref="I12:I14"/>
    <mergeCell ref="J12:J14"/>
  </mergeCells>
  <dataValidations count="1">
    <dataValidation type="list" errorStyle="warning" allowBlank="1" showInputMessage="1" showErrorMessage="1" sqref="B16" xr:uid="{3135E6E1-D38F-4FD6-ACFD-FD9CEC066AE8}">
      <formula1>hier_dom052_006</formula1>
    </dataValidation>
  </dataValidations>
  <hyperlinks>
    <hyperlink ref="A1" location="Index!A1" display="Back to Index" xr:uid="{656D9E3C-E24A-46D0-B998-80994015D7C5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905C-71D9-47C4-BC37-E577D14D626D}">
  <sheetPr codeName="Blad18"/>
  <dimension ref="A1:AB17"/>
  <sheetViews>
    <sheetView showGridLines="0" workbookViewId="0"/>
  </sheetViews>
  <sheetFormatPr defaultRowHeight="15"/>
  <cols>
    <col min="2" max="2" width="17.85546875" bestFit="1" customWidth="1"/>
    <col min="3" max="13" width="15.7109375" customWidth="1"/>
  </cols>
  <sheetData>
    <row r="1" spans="1:28">
      <c r="A1" s="43" t="s">
        <v>1026</v>
      </c>
    </row>
    <row r="2" spans="1:28" ht="23.25">
      <c r="B2" s="35" t="s">
        <v>504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28" ht="18.75">
      <c r="B5" s="44" t="s">
        <v>1149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28">
      <c r="B9" s="47" t="s">
        <v>1148</v>
      </c>
      <c r="C9" s="47" t="s">
        <v>1040</v>
      </c>
      <c r="D9" s="60" t="s">
        <v>1028</v>
      </c>
      <c r="E9" s="61"/>
      <c r="F9" s="61"/>
      <c r="G9" s="61"/>
      <c r="H9" s="61"/>
      <c r="I9" s="61"/>
      <c r="J9" s="61"/>
      <c r="K9" s="61"/>
      <c r="L9" s="61"/>
      <c r="M9" s="62"/>
    </row>
    <row r="10" spans="1:28">
      <c r="B10" s="59"/>
      <c r="C10" s="59"/>
      <c r="D10" s="63"/>
      <c r="E10" s="64"/>
      <c r="F10" s="64"/>
      <c r="G10" s="64"/>
      <c r="H10" s="64"/>
      <c r="I10" s="64"/>
      <c r="J10" s="64"/>
      <c r="K10" s="64"/>
      <c r="L10" s="64"/>
      <c r="M10" s="65"/>
    </row>
    <row r="11" spans="1:28">
      <c r="B11" s="59"/>
      <c r="C11" s="59"/>
      <c r="D11" s="66" t="s">
        <v>1042</v>
      </c>
      <c r="E11" s="67"/>
      <c r="F11" s="67"/>
      <c r="G11" s="67"/>
      <c r="H11" s="67"/>
      <c r="I11" s="67"/>
      <c r="J11" s="68"/>
      <c r="K11" s="66" t="s">
        <v>1056</v>
      </c>
      <c r="L11" s="67"/>
      <c r="M11" s="68"/>
    </row>
    <row r="12" spans="1:28">
      <c r="B12" s="59"/>
      <c r="C12" s="59"/>
      <c r="D12" s="47" t="s">
        <v>1060</v>
      </c>
      <c r="E12" s="66" t="s">
        <v>1044</v>
      </c>
      <c r="F12" s="67"/>
      <c r="G12" s="67"/>
      <c r="H12" s="68"/>
      <c r="I12" s="47" t="s">
        <v>1065</v>
      </c>
      <c r="J12" s="47" t="s">
        <v>1054</v>
      </c>
      <c r="K12" s="47" t="s">
        <v>1066</v>
      </c>
      <c r="L12" s="47" t="s">
        <v>1067</v>
      </c>
      <c r="M12" s="47" t="s">
        <v>1069</v>
      </c>
    </row>
    <row r="13" spans="1:28">
      <c r="B13" s="59"/>
      <c r="C13" s="59"/>
      <c r="D13" s="59"/>
      <c r="E13" s="66" t="s">
        <v>1045</v>
      </c>
      <c r="F13" s="68"/>
      <c r="G13" s="47" t="s">
        <v>1063</v>
      </c>
      <c r="H13" s="47" t="s">
        <v>1064</v>
      </c>
      <c r="I13" s="59"/>
      <c r="J13" s="59"/>
      <c r="K13" s="59"/>
      <c r="L13" s="59"/>
      <c r="M13" s="59"/>
    </row>
    <row r="14" spans="1:28" ht="75">
      <c r="B14" s="48"/>
      <c r="C14" s="48"/>
      <c r="D14" s="48"/>
      <c r="E14" s="69" t="s">
        <v>1072</v>
      </c>
      <c r="F14" s="69" t="s">
        <v>1073</v>
      </c>
      <c r="G14" s="48"/>
      <c r="H14" s="48"/>
      <c r="I14" s="48"/>
      <c r="J14" s="48"/>
      <c r="K14" s="48"/>
      <c r="L14" s="48"/>
      <c r="M14" s="48"/>
    </row>
    <row r="15" spans="1:28">
      <c r="B15" s="46" t="s">
        <v>1041</v>
      </c>
      <c r="C15" s="46" t="s">
        <v>1077</v>
      </c>
      <c r="D15" s="46" t="s">
        <v>1031</v>
      </c>
      <c r="E15" s="46" t="s">
        <v>1036</v>
      </c>
      <c r="F15" s="46" t="s">
        <v>1038</v>
      </c>
      <c r="G15" s="46" t="s">
        <v>1049</v>
      </c>
      <c r="H15" s="46" t="s">
        <v>1051</v>
      </c>
      <c r="I15" s="46" t="s">
        <v>1053</v>
      </c>
      <c r="J15" s="46" t="s">
        <v>1055</v>
      </c>
      <c r="K15" s="46" t="s">
        <v>1058</v>
      </c>
      <c r="L15" s="46" t="s">
        <v>1068</v>
      </c>
      <c r="M15" s="46" t="s">
        <v>1070</v>
      </c>
      <c r="AA15" s="14" t="str">
        <f>Show!$B$15&amp;"T05.02 Rows {"&amp;COLUMN($B$1)&amp;"}"&amp;Index!$E$19</f>
        <v>!T05.02 Rows {2}</v>
      </c>
      <c r="AB15" s="14" t="str">
        <f>Show!$B$15&amp;"T05.02 Columns {"&amp;COLUMN($B$1)&amp;"}"</f>
        <v>!T05.02 Columns {2}</v>
      </c>
    </row>
    <row r="16" spans="1:28">
      <c r="B16" s="57"/>
      <c r="C16" s="56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27:28">
      <c r="AA17" s="14" t="str">
        <f>Show!$B$15&amp;Show!$B$15&amp;"T05.02 Rows {"&amp;COLUMN($B$1)&amp;"}"</f>
        <v>!!T05.02 Rows {2}</v>
      </c>
      <c r="AB17" s="14" t="str">
        <f>Show!$B$15&amp;Show!$B$15&amp;"T05.02 Columns {"&amp;COLUMN($M$1)&amp;"}"</f>
        <v>!!T05.02 Columns {13}</v>
      </c>
    </row>
  </sheetData>
  <sheetProtection sheet="1" objects="1" scenarios="1"/>
  <mergeCells count="17">
    <mergeCell ref="J12:J14"/>
    <mergeCell ref="K12:K14"/>
    <mergeCell ref="L12:L14"/>
    <mergeCell ref="M12:M14"/>
    <mergeCell ref="E13:F13"/>
    <mergeCell ref="G13:G14"/>
    <mergeCell ref="H13:H14"/>
    <mergeCell ref="B2:O2"/>
    <mergeCell ref="B5:L5"/>
    <mergeCell ref="B9:B14"/>
    <mergeCell ref="C9:C14"/>
    <mergeCell ref="D9:M10"/>
    <mergeCell ref="D11:J11"/>
    <mergeCell ref="K11:M11"/>
    <mergeCell ref="D12:D14"/>
    <mergeCell ref="E12:H12"/>
    <mergeCell ref="I12:I14"/>
  </mergeCells>
  <dataValidations count="1">
    <dataValidation type="list" errorStyle="warning" allowBlank="1" showInputMessage="1" showErrorMessage="1" sqref="B16" xr:uid="{5643D203-EA6E-46CE-B083-4D2FB071FFF4}">
      <formula1>hier_dom052_006</formula1>
    </dataValidation>
  </dataValidations>
  <hyperlinks>
    <hyperlink ref="A1" location="Index!A1" display="Back to Index" xr:uid="{156184DF-3CF4-4DD1-A4DB-7547DD144C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41ABB-F60E-4A6E-BA50-BDED7BD5DDAC}">
  <sheetPr codeName="Blad3">
    <tabColor rgb="FF92D050"/>
  </sheetPr>
  <dimension ref="A1:B1"/>
  <sheetViews>
    <sheetView workbookViewId="0">
      <selection activeCell="B5" sqref="B5"/>
    </sheetView>
  </sheetViews>
  <sheetFormatPr defaultRowHeight="15"/>
  <cols>
    <col min="1" max="1" width="17.5703125" style="34" customWidth="1"/>
    <col min="2" max="2" width="146.85546875" style="34" customWidth="1"/>
  </cols>
  <sheetData>
    <row r="1" spans="1:2">
      <c r="A1" s="34" t="s">
        <v>456</v>
      </c>
      <c r="B1" s="34" t="s">
        <v>457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3FC6-27E9-47DA-A855-D4D8680DB5A2}">
  <sheetPr codeName="Blad19"/>
  <dimension ref="A1:AC17"/>
  <sheetViews>
    <sheetView showGridLines="0" workbookViewId="0"/>
  </sheetViews>
  <sheetFormatPr defaultRowHeight="15"/>
  <cols>
    <col min="2" max="2" width="17.85546875" bestFit="1" customWidth="1"/>
    <col min="3" max="3" width="15.7109375" customWidth="1"/>
    <col min="4" max="4" width="40.7109375" customWidth="1"/>
    <col min="5" max="12" width="15.7109375" customWidth="1"/>
  </cols>
  <sheetData>
    <row r="1" spans="1:29">
      <c r="A1" s="43" t="s">
        <v>1026</v>
      </c>
    </row>
    <row r="2" spans="1:29" ht="23.25">
      <c r="B2" s="35" t="s">
        <v>506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29" ht="18.75">
      <c r="B5" s="44" t="s">
        <v>1150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29">
      <c r="B9" s="47" t="s">
        <v>1148</v>
      </c>
      <c r="C9" s="47" t="s">
        <v>1040</v>
      </c>
      <c r="D9" s="47" t="s">
        <v>1151</v>
      </c>
      <c r="E9" s="60" t="s">
        <v>1028</v>
      </c>
      <c r="F9" s="61"/>
      <c r="G9" s="61"/>
      <c r="H9" s="61"/>
      <c r="I9" s="61"/>
      <c r="J9" s="61"/>
      <c r="K9" s="61"/>
      <c r="L9" s="62"/>
    </row>
    <row r="10" spans="1:29">
      <c r="B10" s="59"/>
      <c r="C10" s="59"/>
      <c r="D10" s="59"/>
      <c r="E10" s="63"/>
      <c r="F10" s="64"/>
      <c r="G10" s="64"/>
      <c r="H10" s="64"/>
      <c r="I10" s="64"/>
      <c r="J10" s="64"/>
      <c r="K10" s="64"/>
      <c r="L10" s="65"/>
    </row>
    <row r="11" spans="1:29">
      <c r="B11" s="59"/>
      <c r="C11" s="59"/>
      <c r="D11" s="59"/>
      <c r="E11" s="66" t="s">
        <v>1042</v>
      </c>
      <c r="F11" s="67"/>
      <c r="G11" s="67"/>
      <c r="H11" s="67"/>
      <c r="I11" s="67"/>
      <c r="J11" s="67"/>
      <c r="K11" s="68"/>
      <c r="L11" s="69" t="s">
        <v>1056</v>
      </c>
    </row>
    <row r="12" spans="1:29">
      <c r="B12" s="59"/>
      <c r="C12" s="59"/>
      <c r="D12" s="59"/>
      <c r="E12" s="47" t="s">
        <v>1043</v>
      </c>
      <c r="F12" s="66" t="s">
        <v>1044</v>
      </c>
      <c r="G12" s="67"/>
      <c r="H12" s="67"/>
      <c r="I12" s="68"/>
      <c r="J12" s="47" t="s">
        <v>1052</v>
      </c>
      <c r="K12" s="47" t="s">
        <v>1054</v>
      </c>
      <c r="L12" s="47" t="s">
        <v>1107</v>
      </c>
    </row>
    <row r="13" spans="1:29">
      <c r="B13" s="59"/>
      <c r="C13" s="59"/>
      <c r="D13" s="59"/>
      <c r="E13" s="59"/>
      <c r="F13" s="66" t="s">
        <v>1045</v>
      </c>
      <c r="G13" s="68"/>
      <c r="H13" s="47" t="s">
        <v>1048</v>
      </c>
      <c r="I13" s="47" t="s">
        <v>1050</v>
      </c>
      <c r="J13" s="59"/>
      <c r="K13" s="59"/>
      <c r="L13" s="59"/>
    </row>
    <row r="14" spans="1:29" ht="45">
      <c r="B14" s="48"/>
      <c r="C14" s="48"/>
      <c r="D14" s="48"/>
      <c r="E14" s="48"/>
      <c r="F14" s="69" t="s">
        <v>1046</v>
      </c>
      <c r="G14" s="69" t="s">
        <v>1047</v>
      </c>
      <c r="H14" s="48"/>
      <c r="I14" s="48"/>
      <c r="J14" s="48"/>
      <c r="K14" s="48"/>
      <c r="L14" s="48"/>
    </row>
    <row r="15" spans="1:29">
      <c r="B15" s="46" t="s">
        <v>1041</v>
      </c>
      <c r="C15" s="46" t="s">
        <v>1077</v>
      </c>
      <c r="D15" s="46" t="s">
        <v>1143</v>
      </c>
      <c r="E15" s="46" t="s">
        <v>1031</v>
      </c>
      <c r="F15" s="46" t="s">
        <v>1036</v>
      </c>
      <c r="G15" s="46" t="s">
        <v>1038</v>
      </c>
      <c r="H15" s="46" t="s">
        <v>1049</v>
      </c>
      <c r="I15" s="46" t="s">
        <v>1051</v>
      </c>
      <c r="J15" s="46" t="s">
        <v>1053</v>
      </c>
      <c r="K15" s="46" t="s">
        <v>1055</v>
      </c>
      <c r="L15" s="46" t="s">
        <v>1058</v>
      </c>
      <c r="AB15" s="14" t="str">
        <f>Show!$B$16&amp;"T05.03 Rows {"&amp;COLUMN($B$1)&amp;"}"&amp;Index!$E$20</f>
        <v>!T05.03 Rows {2}</v>
      </c>
      <c r="AC15" s="14" t="str">
        <f>Show!$B$16&amp;"T05.03 Columns {"&amp;COLUMN($B$1)&amp;"}"</f>
        <v>!T05.03 Columns {2}</v>
      </c>
    </row>
    <row r="16" spans="1:29">
      <c r="B16" s="57"/>
      <c r="C16" s="56"/>
      <c r="D16" s="57"/>
      <c r="E16" s="56"/>
      <c r="F16" s="58"/>
      <c r="G16" s="58"/>
      <c r="H16" s="56"/>
      <c r="I16" s="56"/>
      <c r="J16" s="56"/>
      <c r="K16" s="58"/>
      <c r="L16" s="58"/>
    </row>
    <row r="17" spans="28:29">
      <c r="AB17" s="14" t="str">
        <f>Show!$B$16&amp;Show!$B$16&amp;"T05.03 Rows {"&amp;COLUMN($B$1)&amp;"}"</f>
        <v>!!T05.03 Rows {2}</v>
      </c>
      <c r="AC17" s="14" t="str">
        <f>Show!$B$16&amp;Show!$B$16&amp;"T05.03 Columns {"&amp;COLUMN($L$1)&amp;"}"</f>
        <v>!!T05.03 Columns {12}</v>
      </c>
    </row>
  </sheetData>
  <sheetProtection sheet="1" objects="1" scenarios="1"/>
  <mergeCells count="15">
    <mergeCell ref="K12:K14"/>
    <mergeCell ref="L12:L14"/>
    <mergeCell ref="F13:G13"/>
    <mergeCell ref="H13:H14"/>
    <mergeCell ref="I13:I14"/>
    <mergeCell ref="B2:O2"/>
    <mergeCell ref="B5:L5"/>
    <mergeCell ref="B9:B14"/>
    <mergeCell ref="C9:C14"/>
    <mergeCell ref="D9:D14"/>
    <mergeCell ref="E9:L10"/>
    <mergeCell ref="E11:K11"/>
    <mergeCell ref="E12:E14"/>
    <mergeCell ref="F12:I12"/>
    <mergeCell ref="J12:J14"/>
  </mergeCells>
  <dataValidations count="2">
    <dataValidation type="list" errorStyle="warning" allowBlank="1" showInputMessage="1" showErrorMessage="1" sqref="B16" xr:uid="{EAE2E447-659C-492D-B542-08B09FE39E9E}">
      <formula1>hier_dom052_005</formula1>
    </dataValidation>
    <dataValidation type="list" errorStyle="warning" allowBlank="1" showInputMessage="1" showErrorMessage="1" sqref="D16" xr:uid="{9B6A5B2B-D59A-4C86-9D9E-6B6A6018DB58}">
      <formula1>hier_dom030_006</formula1>
    </dataValidation>
  </dataValidations>
  <hyperlinks>
    <hyperlink ref="A1" location="Index!A1" display="Back to Index" xr:uid="{D77A83AA-6C77-49FB-87D1-19CFE4FFA02E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AF5AC-45C1-471B-9ACC-4ABBE264A5D5}">
  <sheetPr codeName="Blad20"/>
  <dimension ref="A1:AE17"/>
  <sheetViews>
    <sheetView showGridLines="0" workbookViewId="0"/>
  </sheetViews>
  <sheetFormatPr defaultRowHeight="15"/>
  <cols>
    <col min="2" max="2" width="17.85546875" bestFit="1" customWidth="1"/>
    <col min="3" max="3" width="15.7109375" customWidth="1"/>
    <col min="4" max="4" width="40.7109375" customWidth="1"/>
    <col min="5" max="14" width="15.7109375" customWidth="1"/>
  </cols>
  <sheetData>
    <row r="1" spans="1:31">
      <c r="A1" s="43" t="s">
        <v>1026</v>
      </c>
    </row>
    <row r="2" spans="1:31" ht="23.25">
      <c r="B2" s="35" t="s">
        <v>508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31" ht="18.75">
      <c r="B5" s="44" t="s">
        <v>1152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31">
      <c r="B9" s="47" t="s">
        <v>1148</v>
      </c>
      <c r="C9" s="47" t="s">
        <v>1040</v>
      </c>
      <c r="D9" s="47" t="s">
        <v>1151</v>
      </c>
      <c r="E9" s="60" t="s">
        <v>1028</v>
      </c>
      <c r="F9" s="61"/>
      <c r="G9" s="61"/>
      <c r="H9" s="61"/>
      <c r="I9" s="61"/>
      <c r="J9" s="61"/>
      <c r="K9" s="61"/>
      <c r="L9" s="61"/>
      <c r="M9" s="61"/>
      <c r="N9" s="62"/>
    </row>
    <row r="10" spans="1:31">
      <c r="B10" s="59"/>
      <c r="C10" s="59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</row>
    <row r="11" spans="1:31">
      <c r="B11" s="59"/>
      <c r="C11" s="59"/>
      <c r="D11" s="59"/>
      <c r="E11" s="66" t="s">
        <v>1042</v>
      </c>
      <c r="F11" s="67"/>
      <c r="G11" s="67"/>
      <c r="H11" s="67"/>
      <c r="I11" s="67"/>
      <c r="J11" s="67"/>
      <c r="K11" s="68"/>
      <c r="L11" s="66" t="s">
        <v>1056</v>
      </c>
      <c r="M11" s="67"/>
      <c r="N11" s="68"/>
    </row>
    <row r="12" spans="1:31">
      <c r="B12" s="59"/>
      <c r="C12" s="59"/>
      <c r="D12" s="59"/>
      <c r="E12" s="47" t="s">
        <v>1060</v>
      </c>
      <c r="F12" s="66" t="s">
        <v>1044</v>
      </c>
      <c r="G12" s="67"/>
      <c r="H12" s="67"/>
      <c r="I12" s="68"/>
      <c r="J12" s="47" t="s">
        <v>1065</v>
      </c>
      <c r="K12" s="47" t="s">
        <v>1054</v>
      </c>
      <c r="L12" s="47" t="s">
        <v>1066</v>
      </c>
      <c r="M12" s="47" t="s">
        <v>1067</v>
      </c>
      <c r="N12" s="47" t="s">
        <v>1116</v>
      </c>
    </row>
    <row r="13" spans="1:31">
      <c r="B13" s="59"/>
      <c r="C13" s="59"/>
      <c r="D13" s="59"/>
      <c r="E13" s="59"/>
      <c r="F13" s="66" t="s">
        <v>1045</v>
      </c>
      <c r="G13" s="68"/>
      <c r="H13" s="47" t="s">
        <v>1063</v>
      </c>
      <c r="I13" s="47" t="s">
        <v>1064</v>
      </c>
      <c r="J13" s="59"/>
      <c r="K13" s="59"/>
      <c r="L13" s="59"/>
      <c r="M13" s="59"/>
      <c r="N13" s="59"/>
    </row>
    <row r="14" spans="1:31" ht="60">
      <c r="B14" s="48"/>
      <c r="C14" s="48"/>
      <c r="D14" s="48"/>
      <c r="E14" s="48"/>
      <c r="F14" s="69" t="s">
        <v>1061</v>
      </c>
      <c r="G14" s="69" t="s">
        <v>1062</v>
      </c>
      <c r="H14" s="48"/>
      <c r="I14" s="48"/>
      <c r="J14" s="48"/>
      <c r="K14" s="48"/>
      <c r="L14" s="48"/>
      <c r="M14" s="48"/>
      <c r="N14" s="48"/>
    </row>
    <row r="15" spans="1:31">
      <c r="B15" s="46" t="s">
        <v>1041</v>
      </c>
      <c r="C15" s="46" t="s">
        <v>1077</v>
      </c>
      <c r="D15" s="46" t="s">
        <v>1143</v>
      </c>
      <c r="E15" s="46" t="s">
        <v>1031</v>
      </c>
      <c r="F15" s="46" t="s">
        <v>1036</v>
      </c>
      <c r="G15" s="46" t="s">
        <v>1038</v>
      </c>
      <c r="H15" s="46" t="s">
        <v>1049</v>
      </c>
      <c r="I15" s="46" t="s">
        <v>1051</v>
      </c>
      <c r="J15" s="46" t="s">
        <v>1053</v>
      </c>
      <c r="K15" s="46" t="s">
        <v>1055</v>
      </c>
      <c r="L15" s="46" t="s">
        <v>1058</v>
      </c>
      <c r="M15" s="46" t="s">
        <v>1068</v>
      </c>
      <c r="N15" s="46" t="s">
        <v>1070</v>
      </c>
      <c r="AD15" s="14" t="str">
        <f>Show!$B$17&amp;"T05.04 Rows {"&amp;COLUMN($B$1)&amp;"}"&amp;Index!$E$21</f>
        <v>!T05.04 Rows {2}</v>
      </c>
      <c r="AE15" s="14" t="str">
        <f>Show!$B$17&amp;"T05.04 Columns {"&amp;COLUMN($B$1)&amp;"}"</f>
        <v>!T05.04 Columns {2}</v>
      </c>
    </row>
    <row r="16" spans="1:31">
      <c r="B16" s="57"/>
      <c r="C16" s="56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30:31">
      <c r="AD17" s="14" t="str">
        <f>Show!$B$17&amp;Show!$B$17&amp;"T05.04 Rows {"&amp;COLUMN($B$1)&amp;"}"</f>
        <v>!!T05.04 Rows {2}</v>
      </c>
      <c r="AE17" s="14" t="str">
        <f>Show!$B$17&amp;Show!$B$17&amp;"T05.04 Columns {"&amp;COLUMN($N$1)&amp;"}"</f>
        <v>!!T05.04 Columns {14}</v>
      </c>
    </row>
  </sheetData>
  <sheetProtection sheet="1" objects="1" scenarios="1"/>
  <mergeCells count="18">
    <mergeCell ref="J12:J14"/>
    <mergeCell ref="K12:K14"/>
    <mergeCell ref="L12:L14"/>
    <mergeCell ref="M12:M14"/>
    <mergeCell ref="N12:N14"/>
    <mergeCell ref="F13:G13"/>
    <mergeCell ref="H13:H14"/>
    <mergeCell ref="I13:I14"/>
    <mergeCell ref="B2:O2"/>
    <mergeCell ref="B5:L5"/>
    <mergeCell ref="B9:B14"/>
    <mergeCell ref="C9:C14"/>
    <mergeCell ref="D9:D14"/>
    <mergeCell ref="E9:N10"/>
    <mergeCell ref="E11:K11"/>
    <mergeCell ref="L11:N11"/>
    <mergeCell ref="E12:E14"/>
    <mergeCell ref="F12:I12"/>
  </mergeCells>
  <dataValidations count="2">
    <dataValidation type="list" errorStyle="warning" allowBlank="1" showInputMessage="1" showErrorMessage="1" sqref="B16" xr:uid="{97041958-AD9E-4530-8A78-44E3817F0BCD}">
      <formula1>hier_dom052_005</formula1>
    </dataValidation>
    <dataValidation type="list" errorStyle="warning" allowBlank="1" showInputMessage="1" showErrorMessage="1" sqref="D16" xr:uid="{5FDEAA17-9BF8-408E-8BBE-20325C1C5FC9}">
      <formula1>hier_dom030_006</formula1>
    </dataValidation>
  </dataValidations>
  <hyperlinks>
    <hyperlink ref="A1" location="Index!A1" display="Back to Index" xr:uid="{8A8FF529-1390-439A-BEA2-0990A1649E5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EC66-99DF-4682-8BD9-77DEEDEFF3A9}">
  <sheetPr codeName="Blad21"/>
  <dimension ref="A1:AC17"/>
  <sheetViews>
    <sheetView showGridLines="0" workbookViewId="0"/>
  </sheetViews>
  <sheetFormatPr defaultRowHeight="15"/>
  <cols>
    <col min="2" max="2" width="9.5703125" bestFit="1" customWidth="1"/>
    <col min="3" max="4" width="40.7109375" customWidth="1"/>
    <col min="5" max="12" width="15.7109375" customWidth="1"/>
  </cols>
  <sheetData>
    <row r="1" spans="1:29">
      <c r="A1" s="43" t="s">
        <v>1026</v>
      </c>
    </row>
    <row r="2" spans="1:29" ht="23.25">
      <c r="B2" s="35" t="s">
        <v>510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29" ht="18.75">
      <c r="B5" s="44" t="s">
        <v>1153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29">
      <c r="B9" s="47" t="s">
        <v>1040</v>
      </c>
      <c r="C9" s="47" t="s">
        <v>1140</v>
      </c>
      <c r="D9" s="47" t="s">
        <v>1141</v>
      </c>
      <c r="E9" s="60" t="s">
        <v>1028</v>
      </c>
      <c r="F9" s="61"/>
      <c r="G9" s="61"/>
      <c r="H9" s="61"/>
      <c r="I9" s="61"/>
      <c r="J9" s="61"/>
      <c r="K9" s="61"/>
      <c r="L9" s="62"/>
    </row>
    <row r="10" spans="1:29">
      <c r="B10" s="59"/>
      <c r="C10" s="59"/>
      <c r="D10" s="59"/>
      <c r="E10" s="63"/>
      <c r="F10" s="64"/>
      <c r="G10" s="64"/>
      <c r="H10" s="64"/>
      <c r="I10" s="64"/>
      <c r="J10" s="64"/>
      <c r="K10" s="64"/>
      <c r="L10" s="65"/>
    </row>
    <row r="11" spans="1:29">
      <c r="B11" s="59"/>
      <c r="C11" s="59"/>
      <c r="D11" s="59"/>
      <c r="E11" s="66" t="s">
        <v>1042</v>
      </c>
      <c r="F11" s="67"/>
      <c r="G11" s="67"/>
      <c r="H11" s="67"/>
      <c r="I11" s="67"/>
      <c r="J11" s="67"/>
      <c r="K11" s="68"/>
      <c r="L11" s="69" t="s">
        <v>1056</v>
      </c>
    </row>
    <row r="12" spans="1:29">
      <c r="B12" s="59"/>
      <c r="C12" s="59"/>
      <c r="D12" s="59"/>
      <c r="E12" s="47" t="s">
        <v>1043</v>
      </c>
      <c r="F12" s="66" t="s">
        <v>1044</v>
      </c>
      <c r="G12" s="67"/>
      <c r="H12" s="67"/>
      <c r="I12" s="68"/>
      <c r="J12" s="47" t="s">
        <v>1052</v>
      </c>
      <c r="K12" s="47" t="s">
        <v>1054</v>
      </c>
      <c r="L12" s="47" t="s">
        <v>1057</v>
      </c>
    </row>
    <row r="13" spans="1:29">
      <c r="B13" s="59"/>
      <c r="C13" s="59"/>
      <c r="D13" s="59"/>
      <c r="E13" s="59"/>
      <c r="F13" s="66" t="s">
        <v>1045</v>
      </c>
      <c r="G13" s="68"/>
      <c r="H13" s="47" t="s">
        <v>1048</v>
      </c>
      <c r="I13" s="47" t="s">
        <v>1050</v>
      </c>
      <c r="J13" s="59"/>
      <c r="K13" s="59"/>
      <c r="L13" s="59"/>
    </row>
    <row r="14" spans="1:29" ht="60">
      <c r="B14" s="48"/>
      <c r="C14" s="48"/>
      <c r="D14" s="48"/>
      <c r="E14" s="48"/>
      <c r="F14" s="69" t="s">
        <v>1154</v>
      </c>
      <c r="G14" s="69" t="s">
        <v>1155</v>
      </c>
      <c r="H14" s="48"/>
      <c r="I14" s="48"/>
      <c r="J14" s="48"/>
      <c r="K14" s="48"/>
      <c r="L14" s="48"/>
    </row>
    <row r="15" spans="1:29">
      <c r="B15" s="46" t="s">
        <v>1041</v>
      </c>
      <c r="C15" s="46" t="s">
        <v>1077</v>
      </c>
      <c r="D15" s="46" t="s">
        <v>1143</v>
      </c>
      <c r="E15" s="46" t="s">
        <v>1031</v>
      </c>
      <c r="F15" s="46" t="s">
        <v>1036</v>
      </c>
      <c r="G15" s="46" t="s">
        <v>1038</v>
      </c>
      <c r="H15" s="46" t="s">
        <v>1049</v>
      </c>
      <c r="I15" s="46" t="s">
        <v>1051</v>
      </c>
      <c r="J15" s="46" t="s">
        <v>1053</v>
      </c>
      <c r="K15" s="46" t="s">
        <v>1055</v>
      </c>
      <c r="L15" s="46" t="s">
        <v>1058</v>
      </c>
      <c r="AB15" s="14" t="str">
        <f>Show!$B$18&amp;"T06.01 Rows {"&amp;COLUMN($B$1)&amp;"}"&amp;Index!$E$22</f>
        <v>!T06.01 Rows {2}</v>
      </c>
      <c r="AC15" s="14" t="str">
        <f>Show!$B$18&amp;"T06.01 Columns {"&amp;COLUMN($B$1)&amp;"}"</f>
        <v>!T06.01 Columns {2}</v>
      </c>
    </row>
    <row r="16" spans="1:29">
      <c r="B16" s="56"/>
      <c r="C16" s="57"/>
      <c r="D16" s="57"/>
      <c r="E16" s="56"/>
      <c r="F16" s="58"/>
      <c r="G16" s="58"/>
      <c r="H16" s="56"/>
      <c r="I16" s="56"/>
      <c r="J16" s="56"/>
      <c r="K16" s="58"/>
      <c r="L16" s="58"/>
    </row>
    <row r="17" spans="28:29">
      <c r="AB17" s="14" t="str">
        <f>Show!$B$18&amp;Show!$B$18&amp;"T06.01 Rows {"&amp;COLUMN($B$1)&amp;"}"</f>
        <v>!!T06.01 Rows {2}</v>
      </c>
      <c r="AC17" s="14" t="str">
        <f>Show!$B$18&amp;Show!$B$18&amp;"T06.01 Columns {"&amp;COLUMN($L$1)&amp;"}"</f>
        <v>!!T06.01 Columns {12}</v>
      </c>
    </row>
  </sheetData>
  <sheetProtection sheet="1" objects="1" scenarios="1"/>
  <mergeCells count="15">
    <mergeCell ref="K12:K14"/>
    <mergeCell ref="L12:L14"/>
    <mergeCell ref="F13:G13"/>
    <mergeCell ref="H13:H14"/>
    <mergeCell ref="I13:I14"/>
    <mergeCell ref="B2:O2"/>
    <mergeCell ref="B5:L5"/>
    <mergeCell ref="B9:B14"/>
    <mergeCell ref="C9:C14"/>
    <mergeCell ref="D9:D14"/>
    <mergeCell ref="E9:L10"/>
    <mergeCell ref="E11:K11"/>
    <mergeCell ref="E12:E14"/>
    <mergeCell ref="F12:I12"/>
    <mergeCell ref="J12:J14"/>
  </mergeCells>
  <dataValidations count="2">
    <dataValidation type="list" errorStyle="warning" allowBlank="1" showInputMessage="1" showErrorMessage="1" sqref="C16" xr:uid="{34B0344B-63CA-4327-A6FE-5C12EA242522}">
      <formula1>hier_dom030_006</formula1>
    </dataValidation>
    <dataValidation type="list" errorStyle="warning" allowBlank="1" showInputMessage="1" showErrorMessage="1" sqref="D16" xr:uid="{FA1388CB-7CA4-4094-B91A-B45091A0E1CB}">
      <formula1>hier_dom008_003</formula1>
    </dataValidation>
  </dataValidations>
  <hyperlinks>
    <hyperlink ref="A1" location="Index!A1" display="Back to Index" xr:uid="{961A02C5-2A22-40DD-84A0-1F4795E9EFBB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038A-2A51-40FD-8B7B-B3BC5EABF717}">
  <sheetPr codeName="Blad22"/>
  <dimension ref="A1:AE17"/>
  <sheetViews>
    <sheetView showGridLines="0" workbookViewId="0"/>
  </sheetViews>
  <sheetFormatPr defaultRowHeight="15"/>
  <cols>
    <col min="2" max="2" width="9.5703125" bestFit="1" customWidth="1"/>
    <col min="3" max="4" width="40.7109375" customWidth="1"/>
    <col min="5" max="14" width="15.7109375" customWidth="1"/>
  </cols>
  <sheetData>
    <row r="1" spans="1:31">
      <c r="A1" s="43" t="s">
        <v>1026</v>
      </c>
    </row>
    <row r="2" spans="1:31" ht="23.25">
      <c r="B2" s="35" t="s">
        <v>512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31" ht="18.75">
      <c r="B5" s="44" t="s">
        <v>1156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31">
      <c r="B9" s="47" t="s">
        <v>1040</v>
      </c>
      <c r="C9" s="47" t="s">
        <v>1140</v>
      </c>
      <c r="D9" s="47" t="s">
        <v>1141</v>
      </c>
      <c r="E9" s="60" t="s">
        <v>1028</v>
      </c>
      <c r="F9" s="61"/>
      <c r="G9" s="61"/>
      <c r="H9" s="61"/>
      <c r="I9" s="61"/>
      <c r="J9" s="61"/>
      <c r="K9" s="61"/>
      <c r="L9" s="61"/>
      <c r="M9" s="61"/>
      <c r="N9" s="62"/>
    </row>
    <row r="10" spans="1:31">
      <c r="B10" s="59"/>
      <c r="C10" s="59"/>
      <c r="D10" s="59"/>
      <c r="E10" s="63"/>
      <c r="F10" s="64"/>
      <c r="G10" s="64"/>
      <c r="H10" s="64"/>
      <c r="I10" s="64"/>
      <c r="J10" s="64"/>
      <c r="K10" s="64"/>
      <c r="L10" s="64"/>
      <c r="M10" s="64"/>
      <c r="N10" s="65"/>
    </row>
    <row r="11" spans="1:31">
      <c r="B11" s="59"/>
      <c r="C11" s="59"/>
      <c r="D11" s="59"/>
      <c r="E11" s="66" t="s">
        <v>1042</v>
      </c>
      <c r="F11" s="67"/>
      <c r="G11" s="67"/>
      <c r="H11" s="67"/>
      <c r="I11" s="67"/>
      <c r="J11" s="67"/>
      <c r="K11" s="68"/>
      <c r="L11" s="66" t="s">
        <v>1056</v>
      </c>
      <c r="M11" s="67"/>
      <c r="N11" s="68"/>
    </row>
    <row r="12" spans="1:31">
      <c r="B12" s="59"/>
      <c r="C12" s="59"/>
      <c r="D12" s="59"/>
      <c r="E12" s="47" t="s">
        <v>1060</v>
      </c>
      <c r="F12" s="66" t="s">
        <v>1044</v>
      </c>
      <c r="G12" s="67"/>
      <c r="H12" s="67"/>
      <c r="I12" s="68"/>
      <c r="J12" s="47" t="s">
        <v>1065</v>
      </c>
      <c r="K12" s="47" t="s">
        <v>1054</v>
      </c>
      <c r="L12" s="47" t="s">
        <v>1066</v>
      </c>
      <c r="M12" s="47" t="s">
        <v>1067</v>
      </c>
      <c r="N12" s="47" t="s">
        <v>1069</v>
      </c>
    </row>
    <row r="13" spans="1:31">
      <c r="B13" s="59"/>
      <c r="C13" s="59"/>
      <c r="D13" s="59"/>
      <c r="E13" s="59"/>
      <c r="F13" s="66" t="s">
        <v>1045</v>
      </c>
      <c r="G13" s="68"/>
      <c r="H13" s="47" t="s">
        <v>1063</v>
      </c>
      <c r="I13" s="47" t="s">
        <v>1064</v>
      </c>
      <c r="J13" s="59"/>
      <c r="K13" s="59"/>
      <c r="L13" s="59"/>
      <c r="M13" s="59"/>
      <c r="N13" s="59"/>
    </row>
    <row r="14" spans="1:31" ht="75">
      <c r="B14" s="48"/>
      <c r="C14" s="48"/>
      <c r="D14" s="48"/>
      <c r="E14" s="48"/>
      <c r="F14" s="69" t="s">
        <v>1157</v>
      </c>
      <c r="G14" s="69" t="s">
        <v>1158</v>
      </c>
      <c r="H14" s="48"/>
      <c r="I14" s="48"/>
      <c r="J14" s="48"/>
      <c r="K14" s="48"/>
      <c r="L14" s="48"/>
      <c r="M14" s="48"/>
      <c r="N14" s="48"/>
    </row>
    <row r="15" spans="1:31">
      <c r="B15" s="46" t="s">
        <v>1041</v>
      </c>
      <c r="C15" s="46" t="s">
        <v>1077</v>
      </c>
      <c r="D15" s="46" t="s">
        <v>1143</v>
      </c>
      <c r="E15" s="46" t="s">
        <v>1031</v>
      </c>
      <c r="F15" s="46" t="s">
        <v>1036</v>
      </c>
      <c r="G15" s="46" t="s">
        <v>1038</v>
      </c>
      <c r="H15" s="46" t="s">
        <v>1049</v>
      </c>
      <c r="I15" s="46" t="s">
        <v>1051</v>
      </c>
      <c r="J15" s="46" t="s">
        <v>1053</v>
      </c>
      <c r="K15" s="46" t="s">
        <v>1055</v>
      </c>
      <c r="L15" s="46" t="s">
        <v>1058</v>
      </c>
      <c r="M15" s="46" t="s">
        <v>1068</v>
      </c>
      <c r="N15" s="46" t="s">
        <v>1070</v>
      </c>
      <c r="AD15" s="14" t="str">
        <f>Show!$B$19&amp;"T06.02 Rows {"&amp;COLUMN($B$1)&amp;"}"&amp;Index!$E$23</f>
        <v>!T06.02 Rows {2}</v>
      </c>
      <c r="AE15" s="14" t="str">
        <f>Show!$B$19&amp;"T06.02 Columns {"&amp;COLUMN($B$1)&amp;"}"</f>
        <v>!T06.02 Columns {2}</v>
      </c>
    </row>
    <row r="16" spans="1:31">
      <c r="B16" s="56"/>
      <c r="C16" s="57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30:31">
      <c r="AD17" s="14" t="str">
        <f>Show!$B$19&amp;Show!$B$19&amp;"T06.02 Rows {"&amp;COLUMN($B$1)&amp;"}"</f>
        <v>!!T06.02 Rows {2}</v>
      </c>
      <c r="AE17" s="14" t="str">
        <f>Show!$B$19&amp;Show!$B$19&amp;"T06.02 Columns {"&amp;COLUMN($N$1)&amp;"}"</f>
        <v>!!T06.02 Columns {14}</v>
      </c>
    </row>
  </sheetData>
  <sheetProtection sheet="1" objects="1" scenarios="1"/>
  <mergeCells count="18">
    <mergeCell ref="J12:J14"/>
    <mergeCell ref="K12:K14"/>
    <mergeCell ref="L12:L14"/>
    <mergeCell ref="M12:M14"/>
    <mergeCell ref="N12:N14"/>
    <mergeCell ref="F13:G13"/>
    <mergeCell ref="H13:H14"/>
    <mergeCell ref="I13:I14"/>
    <mergeCell ref="B2:O2"/>
    <mergeCell ref="B5:L5"/>
    <mergeCell ref="B9:B14"/>
    <mergeCell ref="C9:C14"/>
    <mergeCell ref="D9:D14"/>
    <mergeCell ref="E9:N10"/>
    <mergeCell ref="E11:K11"/>
    <mergeCell ref="L11:N11"/>
    <mergeCell ref="E12:E14"/>
    <mergeCell ref="F12:I12"/>
  </mergeCells>
  <dataValidations count="2">
    <dataValidation type="list" errorStyle="warning" allowBlank="1" showInputMessage="1" showErrorMessage="1" sqref="C16" xr:uid="{63F1E971-FA2C-4FB3-BC70-11516A0E647A}">
      <formula1>hier_dom030_006</formula1>
    </dataValidation>
    <dataValidation type="list" errorStyle="warning" allowBlank="1" showInputMessage="1" showErrorMessage="1" sqref="D16" xr:uid="{AC2C9126-B5BC-4A66-938C-B2A49B47FD90}">
      <formula1>hier_dom008_003</formula1>
    </dataValidation>
  </dataValidations>
  <hyperlinks>
    <hyperlink ref="A1" location="Index!A1" display="Back to Index" xr:uid="{D39D505E-7F15-4C9D-90E4-D9D8D2C28562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D296B-7886-440B-A666-76D90C1F0E73}">
  <sheetPr codeName="Blad23"/>
  <dimension ref="A1:O14"/>
  <sheetViews>
    <sheetView showGridLines="0" workbookViewId="0"/>
  </sheetViews>
  <sheetFormatPr defaultRowHeight="15"/>
  <cols>
    <col min="2" max="2" width="9.5703125" bestFit="1" customWidth="1"/>
    <col min="3" max="3" width="40.7109375" customWidth="1"/>
    <col min="4" max="4" width="15.7109375" customWidth="1"/>
  </cols>
  <sheetData>
    <row r="1" spans="1:15">
      <c r="A1" s="43" t="s">
        <v>1026</v>
      </c>
    </row>
    <row r="2" spans="1:15" ht="23.25">
      <c r="B2" s="35" t="s">
        <v>514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18.75">
      <c r="B5" s="44" t="s">
        <v>1159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15">
      <c r="B9" s="47" t="s">
        <v>1040</v>
      </c>
      <c r="C9" s="47" t="s">
        <v>1160</v>
      </c>
      <c r="D9" s="47" t="s">
        <v>1028</v>
      </c>
    </row>
    <row r="10" spans="1:15">
      <c r="B10" s="59"/>
      <c r="C10" s="59"/>
      <c r="D10" s="48"/>
    </row>
    <row r="11" spans="1:15" ht="45">
      <c r="B11" s="48"/>
      <c r="C11" s="48"/>
      <c r="D11" s="69" t="s">
        <v>1052</v>
      </c>
    </row>
    <row r="12" spans="1:15">
      <c r="B12" s="46" t="s">
        <v>1041</v>
      </c>
      <c r="C12" s="46" t="s">
        <v>1077</v>
      </c>
      <c r="D12" s="46" t="s">
        <v>1031</v>
      </c>
      <c r="N12" s="14" t="str">
        <f>Show!$B$20&amp;"T06.03 Rows {"&amp;COLUMN($B$1)&amp;"}"&amp;Index!$E$24</f>
        <v>!T06.03 Rows {2}</v>
      </c>
      <c r="O12" s="14" t="str">
        <f>Show!$B$20&amp;"T06.03 Columns {"&amp;COLUMN($B$1)&amp;"}"</f>
        <v>!T06.03 Columns {2}</v>
      </c>
    </row>
    <row r="13" spans="1:15">
      <c r="B13" s="56"/>
      <c r="C13" s="57"/>
      <c r="D13" s="56"/>
    </row>
    <row r="14" spans="1:15">
      <c r="N14" s="14" t="str">
        <f>Show!$B$20&amp;Show!$B$20&amp;"T06.03 Rows {"&amp;COLUMN($B$1)&amp;"}"</f>
        <v>!!T06.03 Rows {2}</v>
      </c>
      <c r="O14" s="14" t="str">
        <f>Show!$B$20&amp;Show!$B$20&amp;"T06.03 Columns {"&amp;COLUMN($D$1)&amp;"}"</f>
        <v>!!T06.03 Columns {4}</v>
      </c>
    </row>
  </sheetData>
  <sheetProtection sheet="1" objects="1" scenarios="1"/>
  <mergeCells count="5">
    <mergeCell ref="B2:O2"/>
    <mergeCell ref="B5:L5"/>
    <mergeCell ref="B9:B11"/>
    <mergeCell ref="C9:C11"/>
    <mergeCell ref="D9:D10"/>
  </mergeCells>
  <dataValidations count="1">
    <dataValidation type="list" errorStyle="warning" allowBlank="1" showInputMessage="1" showErrorMessage="1" sqref="C13" xr:uid="{73A8F07D-C032-4024-A671-721AEF122118}">
      <formula1>hier_dom030_006</formula1>
    </dataValidation>
  </dataValidations>
  <hyperlinks>
    <hyperlink ref="A1" location="Index!A1" display="Back to Index" xr:uid="{066E2857-0237-4930-A9EF-9086AD389B64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0B658-59A3-4585-802C-59C15BB1B02F}">
  <sheetPr codeName="Blad24"/>
  <dimension ref="A1:O14"/>
  <sheetViews>
    <sheetView showGridLines="0" workbookViewId="0"/>
  </sheetViews>
  <sheetFormatPr defaultRowHeight="15"/>
  <cols>
    <col min="2" max="2" width="9.5703125" bestFit="1" customWidth="1"/>
    <col min="3" max="3" width="40.7109375" customWidth="1"/>
    <col min="4" max="4" width="15.7109375" customWidth="1"/>
  </cols>
  <sheetData>
    <row r="1" spans="1:15">
      <c r="A1" s="43" t="s">
        <v>1026</v>
      </c>
    </row>
    <row r="2" spans="1:15" ht="23.25">
      <c r="B2" s="35" t="s">
        <v>516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18.75">
      <c r="B5" s="44" t="s">
        <v>1161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15">
      <c r="B9" s="47" t="s">
        <v>1040</v>
      </c>
      <c r="C9" s="47" t="s">
        <v>1160</v>
      </c>
      <c r="D9" s="47" t="s">
        <v>1028</v>
      </c>
    </row>
    <row r="10" spans="1:15">
      <c r="B10" s="59"/>
      <c r="C10" s="59"/>
      <c r="D10" s="48"/>
    </row>
    <row r="11" spans="1:15" ht="60">
      <c r="B11" s="48"/>
      <c r="C11" s="48"/>
      <c r="D11" s="69" t="s">
        <v>1065</v>
      </c>
    </row>
    <row r="12" spans="1:15">
      <c r="B12" s="46" t="s">
        <v>1041</v>
      </c>
      <c r="C12" s="46" t="s">
        <v>1077</v>
      </c>
      <c r="D12" s="46" t="s">
        <v>1031</v>
      </c>
      <c r="N12" s="14" t="str">
        <f>Show!$B$21&amp;"T06.04 Rows {"&amp;COLUMN($B$1)&amp;"}"&amp;Index!$E$25</f>
        <v>!T06.04 Rows {2}</v>
      </c>
      <c r="O12" s="14" t="str">
        <f>Show!$B$21&amp;"T06.04 Columns {"&amp;COLUMN($B$1)&amp;"}"</f>
        <v>!T06.04 Columns {2}</v>
      </c>
    </row>
    <row r="13" spans="1:15">
      <c r="B13" s="56"/>
      <c r="C13" s="57"/>
      <c r="D13" s="58"/>
    </row>
    <row r="14" spans="1:15">
      <c r="N14" s="14" t="str">
        <f>Show!$B$21&amp;Show!$B$21&amp;"T06.04 Rows {"&amp;COLUMN($B$1)&amp;"}"</f>
        <v>!!T06.04 Rows {2}</v>
      </c>
      <c r="O14" s="14" t="str">
        <f>Show!$B$21&amp;Show!$B$21&amp;"T06.04 Columns {"&amp;COLUMN($D$1)&amp;"}"</f>
        <v>!!T06.04 Columns {4}</v>
      </c>
    </row>
  </sheetData>
  <sheetProtection sheet="1" objects="1" scenarios="1"/>
  <mergeCells count="5">
    <mergeCell ref="B2:O2"/>
    <mergeCell ref="B5:L5"/>
    <mergeCell ref="B9:B11"/>
    <mergeCell ref="C9:C11"/>
    <mergeCell ref="D9:D10"/>
  </mergeCells>
  <dataValidations count="1">
    <dataValidation type="list" errorStyle="warning" allowBlank="1" showInputMessage="1" showErrorMessage="1" sqref="C13" xr:uid="{3AD9891E-4C6C-4F66-8117-8A74E7DCB0EE}">
      <formula1>hier_dom030_006</formula1>
    </dataValidation>
  </dataValidations>
  <hyperlinks>
    <hyperlink ref="A1" location="Index!A1" display="Back to Index" xr:uid="{7CA4FC44-DD71-4DEA-876F-E757E6617785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48A1E-89FA-4D61-A50F-7F1F7B11DFEF}">
  <sheetPr codeName="Blad25"/>
  <dimension ref="A1:O14"/>
  <sheetViews>
    <sheetView showGridLines="0" workbookViewId="0"/>
  </sheetViews>
  <sheetFormatPr defaultRowHeight="15"/>
  <cols>
    <col min="2" max="2" width="9.5703125" bestFit="1" customWidth="1"/>
    <col min="3" max="3" width="40.7109375" customWidth="1"/>
    <col min="4" max="4" width="15.7109375" customWidth="1"/>
  </cols>
  <sheetData>
    <row r="1" spans="1:15">
      <c r="A1" s="43" t="s">
        <v>1026</v>
      </c>
    </row>
    <row r="2" spans="1:15" ht="23.25">
      <c r="B2" s="35" t="s">
        <v>518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18.75">
      <c r="B5" s="44" t="s">
        <v>1162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15">
      <c r="B9" s="47" t="s">
        <v>1040</v>
      </c>
      <c r="C9" s="47" t="s">
        <v>1163</v>
      </c>
      <c r="D9" s="47" t="s">
        <v>1028</v>
      </c>
    </row>
    <row r="10" spans="1:15">
      <c r="B10" s="59"/>
      <c r="C10" s="59"/>
      <c r="D10" s="48"/>
    </row>
    <row r="11" spans="1:15" ht="45">
      <c r="B11" s="48"/>
      <c r="C11" s="48"/>
      <c r="D11" s="69" t="s">
        <v>1052</v>
      </c>
    </row>
    <row r="12" spans="1:15">
      <c r="B12" s="46" t="s">
        <v>1041</v>
      </c>
      <c r="C12" s="46" t="s">
        <v>1077</v>
      </c>
      <c r="D12" s="46" t="s">
        <v>1031</v>
      </c>
      <c r="N12" s="14" t="str">
        <f>Show!$B$22&amp;"T06.05 Rows {"&amp;COLUMN($B$1)&amp;"}"&amp;Index!$E$26</f>
        <v>!T06.05 Rows {2}</v>
      </c>
      <c r="O12" s="14" t="str">
        <f>Show!$B$22&amp;"T06.05 Columns {"&amp;COLUMN($B$1)&amp;"}"</f>
        <v>!T06.05 Columns {2}</v>
      </c>
    </row>
    <row r="13" spans="1:15">
      <c r="B13" s="56"/>
      <c r="C13" s="57"/>
      <c r="D13" s="56"/>
    </row>
    <row r="14" spans="1:15">
      <c r="N14" s="14" t="str">
        <f>Show!$B$22&amp;Show!$B$22&amp;"T06.05 Rows {"&amp;COLUMN($B$1)&amp;"}"</f>
        <v>!!T06.05 Rows {2}</v>
      </c>
      <c r="O14" s="14" t="str">
        <f>Show!$B$22&amp;Show!$B$22&amp;"T06.05 Columns {"&amp;COLUMN($D$1)&amp;"}"</f>
        <v>!!T06.05 Columns {4}</v>
      </c>
    </row>
  </sheetData>
  <sheetProtection sheet="1" objects="1" scenarios="1"/>
  <mergeCells count="5">
    <mergeCell ref="B2:O2"/>
    <mergeCell ref="B5:L5"/>
    <mergeCell ref="B9:B11"/>
    <mergeCell ref="C9:C11"/>
    <mergeCell ref="D9:D10"/>
  </mergeCells>
  <dataValidations count="1">
    <dataValidation type="list" errorStyle="warning" allowBlank="1" showInputMessage="1" showErrorMessage="1" sqref="C13" xr:uid="{75E56E11-16FF-4F06-AD84-1CCA7935B1A8}">
      <formula1>hier_dom030_006</formula1>
    </dataValidation>
  </dataValidations>
  <hyperlinks>
    <hyperlink ref="A1" location="Index!A1" display="Back to Index" xr:uid="{3D7B6238-4703-49EE-8CEB-1CAE3A67F26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30CB-6903-4DBB-8E7E-BB0DD2E8DB68}">
  <sheetPr codeName="Blad26"/>
  <dimension ref="A1:O14"/>
  <sheetViews>
    <sheetView showGridLines="0" workbookViewId="0"/>
  </sheetViews>
  <sheetFormatPr defaultRowHeight="15"/>
  <cols>
    <col min="2" max="2" width="9.5703125" bestFit="1" customWidth="1"/>
    <col min="3" max="3" width="40.7109375" customWidth="1"/>
    <col min="4" max="4" width="15.7109375" customWidth="1"/>
  </cols>
  <sheetData>
    <row r="1" spans="1:15">
      <c r="A1" s="43" t="s">
        <v>1026</v>
      </c>
    </row>
    <row r="2" spans="1:15" ht="23.25">
      <c r="B2" s="35" t="s">
        <v>520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18.75">
      <c r="B5" s="44" t="s">
        <v>1164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15">
      <c r="B9" s="47" t="s">
        <v>1040</v>
      </c>
      <c r="C9" s="47" t="s">
        <v>1163</v>
      </c>
      <c r="D9" s="47" t="s">
        <v>1028</v>
      </c>
    </row>
    <row r="10" spans="1:15">
      <c r="B10" s="59"/>
      <c r="C10" s="59"/>
      <c r="D10" s="48"/>
    </row>
    <row r="11" spans="1:15" ht="60">
      <c r="B11" s="48"/>
      <c r="C11" s="48"/>
      <c r="D11" s="69" t="s">
        <v>1065</v>
      </c>
    </row>
    <row r="12" spans="1:15">
      <c r="B12" s="46" t="s">
        <v>1041</v>
      </c>
      <c r="C12" s="46" t="s">
        <v>1077</v>
      </c>
      <c r="D12" s="46" t="s">
        <v>1031</v>
      </c>
      <c r="N12" s="14" t="str">
        <f>Show!$B$23&amp;"T06.06 Rows {"&amp;COLUMN($B$1)&amp;"}"&amp;Index!$E$27</f>
        <v>!T06.06 Rows {2}</v>
      </c>
      <c r="O12" s="14" t="str">
        <f>Show!$B$23&amp;"T06.06 Columns {"&amp;COLUMN($B$1)&amp;"}"</f>
        <v>!T06.06 Columns {2}</v>
      </c>
    </row>
    <row r="13" spans="1:15">
      <c r="B13" s="56"/>
      <c r="C13" s="57"/>
      <c r="D13" s="58"/>
    </row>
    <row r="14" spans="1:15">
      <c r="N14" s="14" t="str">
        <f>Show!$B$23&amp;Show!$B$23&amp;"T06.06 Rows {"&amp;COLUMN($B$1)&amp;"}"</f>
        <v>!!T06.06 Rows {2}</v>
      </c>
      <c r="O14" s="14" t="str">
        <f>Show!$B$23&amp;Show!$B$23&amp;"T06.06 Columns {"&amp;COLUMN($D$1)&amp;"}"</f>
        <v>!!T06.06 Columns {4}</v>
      </c>
    </row>
  </sheetData>
  <sheetProtection sheet="1" objects="1" scenarios="1"/>
  <mergeCells count="5">
    <mergeCell ref="B2:O2"/>
    <mergeCell ref="B5:L5"/>
    <mergeCell ref="B9:B11"/>
    <mergeCell ref="C9:C11"/>
    <mergeCell ref="D9:D10"/>
  </mergeCells>
  <dataValidations count="1">
    <dataValidation type="list" errorStyle="warning" allowBlank="1" showInputMessage="1" showErrorMessage="1" sqref="C13" xr:uid="{CDD71BD4-EAB3-43CF-8077-68745EBF6E0E}">
      <formula1>hier_dom030_006</formula1>
    </dataValidation>
  </dataValidations>
  <hyperlinks>
    <hyperlink ref="A1" location="Index!A1" display="Back to Index" xr:uid="{C2659375-6F12-4ECE-91D6-A6C4D9B80CD4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EF67-1F52-478B-B142-25DD68100080}">
  <sheetPr codeName="Blad27"/>
  <dimension ref="A1:O28"/>
  <sheetViews>
    <sheetView showGridLines="0" workbookViewId="0"/>
  </sheetViews>
  <sheetFormatPr defaultRowHeight="15"/>
  <cols>
    <col min="2" max="2" width="53.7109375" bestFit="1" customWidth="1"/>
    <col min="4" max="6" width="15.7109375" customWidth="1"/>
  </cols>
  <sheetData>
    <row r="1" spans="1:15">
      <c r="A1" s="43" t="s">
        <v>1026</v>
      </c>
    </row>
    <row r="2" spans="1:15" ht="23.25">
      <c r="B2" s="35" t="s">
        <v>522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18.75">
      <c r="B5" s="44" t="s">
        <v>1165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15">
      <c r="D9" s="60" t="s">
        <v>1028</v>
      </c>
      <c r="E9" s="61"/>
      <c r="F9" s="62"/>
    </row>
    <row r="10" spans="1:15">
      <c r="D10" s="63"/>
      <c r="E10" s="64"/>
      <c r="F10" s="65"/>
    </row>
    <row r="11" spans="1:15" ht="30">
      <c r="D11" s="69" t="s">
        <v>1166</v>
      </c>
      <c r="E11" s="69" t="s">
        <v>1167</v>
      </c>
      <c r="F11" s="69" t="s">
        <v>1168</v>
      </c>
    </row>
    <row r="12" spans="1:15">
      <c r="D12" s="51" t="s">
        <v>1031</v>
      </c>
      <c r="E12" s="51" t="s">
        <v>1036</v>
      </c>
      <c r="F12" s="51" t="s">
        <v>1038</v>
      </c>
      <c r="K12" s="14" t="str">
        <f>Show!$B$24&amp;"T07.01 Rows {"&amp;COLUMN($C$1)&amp;"}"&amp;Index!$E$28</f>
        <v>!T07.01 Rows {3}</v>
      </c>
      <c r="L12" s="14" t="str">
        <f>Show!$B$24&amp;"T07.01 Columns {"&amp;COLUMN($D$1)&amp;"}"</f>
        <v>!T07.01 Columns {4}</v>
      </c>
    </row>
    <row r="13" spans="1:15">
      <c r="B13" s="49" t="s">
        <v>1032</v>
      </c>
      <c r="C13" s="50" t="s">
        <v>1029</v>
      </c>
      <c r="D13" s="72"/>
      <c r="E13" s="73"/>
      <c r="F13" s="74"/>
    </row>
    <row r="14" spans="1:15">
      <c r="B14" s="53" t="s">
        <v>1169</v>
      </c>
      <c r="C14" s="45" t="s">
        <v>1031</v>
      </c>
      <c r="D14" s="75"/>
      <c r="E14" s="72"/>
      <c r="F14" s="54"/>
    </row>
    <row r="15" spans="1:15">
      <c r="B15" s="53" t="s">
        <v>1170</v>
      </c>
      <c r="C15" s="50" t="s">
        <v>1036</v>
      </c>
      <c r="D15" s="52"/>
      <c r="E15" s="77"/>
      <c r="F15" s="54"/>
    </row>
    <row r="16" spans="1:15">
      <c r="B16" s="53" t="s">
        <v>1171</v>
      </c>
      <c r="C16" s="45" t="s">
        <v>1038</v>
      </c>
      <c r="D16" s="75"/>
      <c r="E16" s="78"/>
      <c r="F16" s="52"/>
    </row>
    <row r="17" spans="2:12">
      <c r="B17" s="53" t="s">
        <v>1172</v>
      </c>
      <c r="C17" s="50" t="s">
        <v>1049</v>
      </c>
      <c r="D17" s="78"/>
      <c r="E17" s="54"/>
      <c r="F17" s="58"/>
    </row>
    <row r="18" spans="2:12">
      <c r="B18" s="53" t="s">
        <v>1173</v>
      </c>
      <c r="C18" s="50" t="s">
        <v>1051</v>
      </c>
      <c r="D18" s="72"/>
      <c r="E18" s="54"/>
      <c r="F18" s="79"/>
    </row>
    <row r="19" spans="2:12">
      <c r="B19" s="53" t="s">
        <v>1174</v>
      </c>
      <c r="C19" s="45" t="s">
        <v>1053</v>
      </c>
      <c r="D19" s="75"/>
      <c r="E19" s="72"/>
      <c r="F19" s="54"/>
    </row>
    <row r="20" spans="2:12">
      <c r="B20" s="53" t="s">
        <v>1175</v>
      </c>
      <c r="C20" s="50" t="s">
        <v>1055</v>
      </c>
      <c r="D20" s="54"/>
      <c r="E20" s="76"/>
      <c r="F20" s="54"/>
    </row>
    <row r="21" spans="2:12">
      <c r="B21" s="53" t="s">
        <v>1176</v>
      </c>
      <c r="C21" s="50" t="s">
        <v>1058</v>
      </c>
      <c r="D21" s="54"/>
      <c r="E21" s="77"/>
      <c r="F21" s="52"/>
    </row>
    <row r="22" spans="2:12">
      <c r="B22" s="53" t="s">
        <v>1177</v>
      </c>
      <c r="C22" s="50" t="s">
        <v>1068</v>
      </c>
      <c r="D22" s="72"/>
      <c r="E22" s="54"/>
      <c r="F22" s="79"/>
    </row>
    <row r="23" spans="2:12">
      <c r="B23" s="53" t="s">
        <v>1178</v>
      </c>
      <c r="C23" s="45" t="s">
        <v>1070</v>
      </c>
      <c r="D23" s="75"/>
      <c r="E23" s="72"/>
      <c r="F23" s="54"/>
    </row>
    <row r="24" spans="2:12">
      <c r="B24" s="53" t="s">
        <v>1179</v>
      </c>
      <c r="C24" s="50" t="s">
        <v>1086</v>
      </c>
      <c r="D24" s="52"/>
      <c r="E24" s="77"/>
      <c r="F24" s="54"/>
    </row>
    <row r="25" spans="2:12">
      <c r="B25" s="53" t="s">
        <v>1180</v>
      </c>
      <c r="C25" s="45" t="s">
        <v>1088</v>
      </c>
      <c r="D25" s="75"/>
      <c r="E25" s="72"/>
      <c r="F25" s="54"/>
    </row>
    <row r="26" spans="2:12">
      <c r="B26" s="53" t="s">
        <v>1181</v>
      </c>
      <c r="C26" s="50" t="s">
        <v>1090</v>
      </c>
      <c r="D26" s="52"/>
      <c r="E26" s="76"/>
      <c r="F26" s="52"/>
    </row>
    <row r="28" spans="2:12">
      <c r="K28" s="14" t="str">
        <f>Show!$B$24&amp;Show!$B$24&amp;"T07.01 Rows {"&amp;COLUMN($C$1)&amp;"}"</f>
        <v>!!T07.01 Rows {3}</v>
      </c>
      <c r="L28" s="14" t="str">
        <f>Show!$B$24&amp;Show!$B$24&amp;"T07.01 Columns {"&amp;COLUMN($F$1)&amp;"}"</f>
        <v>!!T07.01 Columns {6}</v>
      </c>
    </row>
  </sheetData>
  <sheetProtection sheet="1" objects="1" scenarios="1"/>
  <mergeCells count="3">
    <mergeCell ref="B2:O2"/>
    <mergeCell ref="B5:L5"/>
    <mergeCell ref="D9:F10"/>
  </mergeCells>
  <hyperlinks>
    <hyperlink ref="A1" location="Index!A1" display="Back to Index" xr:uid="{788EB082-8FCA-49B4-BD2F-32AA9EE560C2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15F6-D9F1-4A43-971C-7C33DC88BBAA}">
  <sheetPr codeName="Blad28"/>
  <dimension ref="A1:O22"/>
  <sheetViews>
    <sheetView showGridLines="0" workbookViewId="0"/>
  </sheetViews>
  <sheetFormatPr defaultRowHeight="15"/>
  <cols>
    <col min="2" max="2" width="53.7109375" bestFit="1" customWidth="1"/>
    <col min="4" max="6" width="15.7109375" customWidth="1"/>
  </cols>
  <sheetData>
    <row r="1" spans="1:15">
      <c r="A1" s="43" t="s">
        <v>1026</v>
      </c>
    </row>
    <row r="2" spans="1:15" ht="23.25">
      <c r="B2" s="35" t="s">
        <v>524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18.75">
      <c r="B5" s="44" t="s">
        <v>1182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15">
      <c r="D9" s="60" t="s">
        <v>1028</v>
      </c>
      <c r="E9" s="61"/>
      <c r="F9" s="62"/>
    </row>
    <row r="10" spans="1:15">
      <c r="D10" s="63"/>
      <c r="E10" s="64"/>
      <c r="F10" s="65"/>
    </row>
    <row r="11" spans="1:15" ht="30">
      <c r="D11" s="69" t="s">
        <v>1166</v>
      </c>
      <c r="E11" s="69" t="s">
        <v>1167</v>
      </c>
      <c r="F11" s="69" t="s">
        <v>1168</v>
      </c>
    </row>
    <row r="12" spans="1:15">
      <c r="D12" s="51" t="s">
        <v>1031</v>
      </c>
      <c r="E12" s="51" t="s">
        <v>1036</v>
      </c>
      <c r="F12" s="51" t="s">
        <v>1038</v>
      </c>
      <c r="K12" s="14" t="str">
        <f>Show!$B$25&amp;"T07.02 Rows {"&amp;COLUMN($C$1)&amp;"}"&amp;Index!$E$29</f>
        <v>!T07.02 Rows {3}</v>
      </c>
      <c r="L12" s="14" t="str">
        <f>Show!$B$25&amp;"T07.02 Columns {"&amp;COLUMN($D$1)&amp;"}"</f>
        <v>!T07.02 Columns {4}</v>
      </c>
    </row>
    <row r="13" spans="1:15">
      <c r="B13" s="49" t="s">
        <v>1032</v>
      </c>
      <c r="C13" s="50" t="s">
        <v>1029</v>
      </c>
      <c r="D13" s="72"/>
      <c r="E13" s="73"/>
      <c r="F13" s="74"/>
    </row>
    <row r="14" spans="1:15">
      <c r="B14" s="53" t="s">
        <v>1169</v>
      </c>
      <c r="C14" s="45" t="s">
        <v>1031</v>
      </c>
      <c r="D14" s="75"/>
      <c r="E14" s="72"/>
      <c r="F14" s="54"/>
    </row>
    <row r="15" spans="1:15">
      <c r="B15" s="53" t="s">
        <v>1170</v>
      </c>
      <c r="C15" s="50" t="s">
        <v>1036</v>
      </c>
      <c r="D15" s="52"/>
      <c r="E15" s="77"/>
      <c r="F15" s="54"/>
    </row>
    <row r="16" spans="1:15">
      <c r="B16" s="53" t="s">
        <v>1171</v>
      </c>
      <c r="C16" s="45" t="s">
        <v>1038</v>
      </c>
      <c r="D16" s="75"/>
      <c r="E16" s="78"/>
      <c r="F16" s="52"/>
    </row>
    <row r="17" spans="2:12">
      <c r="B17" s="53" t="s">
        <v>1172</v>
      </c>
      <c r="C17" s="50" t="s">
        <v>1049</v>
      </c>
      <c r="D17" s="78"/>
      <c r="E17" s="54"/>
      <c r="F17" s="58"/>
    </row>
    <row r="18" spans="2:12">
      <c r="B18" s="53" t="s">
        <v>1173</v>
      </c>
      <c r="C18" s="50" t="s">
        <v>1051</v>
      </c>
      <c r="D18" s="72"/>
      <c r="E18" s="54"/>
      <c r="F18" s="79"/>
    </row>
    <row r="19" spans="2:12">
      <c r="B19" s="53" t="s">
        <v>1178</v>
      </c>
      <c r="C19" s="45" t="s">
        <v>1053</v>
      </c>
      <c r="D19" s="75"/>
      <c r="E19" s="72"/>
      <c r="F19" s="54"/>
    </row>
    <row r="20" spans="2:12">
      <c r="B20" s="53" t="s">
        <v>1179</v>
      </c>
      <c r="C20" s="50" t="s">
        <v>1055</v>
      </c>
      <c r="D20" s="52"/>
      <c r="E20" s="76"/>
      <c r="F20" s="52"/>
    </row>
    <row r="22" spans="2:12">
      <c r="K22" s="14" t="str">
        <f>Show!$B$25&amp;Show!$B$25&amp;"T07.02 Rows {"&amp;COLUMN($C$1)&amp;"}"</f>
        <v>!!T07.02 Rows {3}</v>
      </c>
      <c r="L22" s="14" t="str">
        <f>Show!$B$25&amp;Show!$B$25&amp;"T07.02 Columns {"&amp;COLUMN($F$1)&amp;"}"</f>
        <v>!!T07.02 Columns {6}</v>
      </c>
    </row>
  </sheetData>
  <sheetProtection sheet="1" objects="1" scenarios="1"/>
  <mergeCells count="3">
    <mergeCell ref="B2:O2"/>
    <mergeCell ref="B5:L5"/>
    <mergeCell ref="D9:F10"/>
  </mergeCells>
  <hyperlinks>
    <hyperlink ref="A1" location="Index!A1" display="Back to Index" xr:uid="{C225B28B-92F5-4A37-9F5E-407A753A54D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4D643-0DD5-4231-ACEA-78E6D43A7DA9}">
  <sheetPr codeName="Blad4">
    <tabColor rgb="FF92D050"/>
  </sheetPr>
  <dimension ref="B3:O32"/>
  <sheetViews>
    <sheetView showGridLines="0" workbookViewId="0">
      <selection activeCell="C18" sqref="C18"/>
    </sheetView>
  </sheetViews>
  <sheetFormatPr defaultRowHeight="15"/>
  <cols>
    <col min="1" max="1" width="4.28515625" customWidth="1"/>
    <col min="2" max="2" width="18.5703125" style="34" customWidth="1"/>
    <col min="3" max="3" width="115.28515625" style="34" customWidth="1"/>
    <col min="4" max="4" width="18.42578125" style="34" customWidth="1"/>
    <col min="5" max="5" width="0" hidden="1" customWidth="1"/>
  </cols>
  <sheetData>
    <row r="3" spans="2:15" ht="23.25">
      <c r="B3" s="35" t="s">
        <v>458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spans="2:15">
      <c r="B5" s="39" t="s">
        <v>459</v>
      </c>
      <c r="C5" s="39" t="s">
        <v>460</v>
      </c>
      <c r="D5" s="39" t="s">
        <v>461</v>
      </c>
    </row>
    <row r="6" spans="2:15">
      <c r="B6" s="40" t="s">
        <v>476</v>
      </c>
      <c r="C6" s="41" t="s">
        <v>478</v>
      </c>
      <c r="D6" s="42"/>
      <c r="E6" t="str">
        <f>IF($D$6="Reported","@ForceFilingCode:true",IF($D$6="Not Reported","@ForceFilingCode:false",""))</f>
        <v/>
      </c>
    </row>
    <row r="7" spans="2:15">
      <c r="B7" s="40" t="s">
        <v>479</v>
      </c>
      <c r="C7" s="41" t="s">
        <v>480</v>
      </c>
      <c r="D7" s="42"/>
      <c r="E7" t="str">
        <f>IF($D$7="Reported","@ForceFilingCode:true",IF($D$7="Not Reported","@ForceFilingCode:false",""))</f>
        <v/>
      </c>
    </row>
    <row r="8" spans="2:15">
      <c r="B8" s="40" t="s">
        <v>481</v>
      </c>
      <c r="C8" s="41" t="s">
        <v>482</v>
      </c>
      <c r="D8" s="42"/>
      <c r="E8" t="str">
        <f>IF($D$8="Reported","@ForceFilingCode:true",IF($D$8="Not Reported","@ForceFilingCode:false",""))</f>
        <v/>
      </c>
    </row>
    <row r="9" spans="2:15">
      <c r="B9" s="40" t="s">
        <v>483</v>
      </c>
      <c r="C9" s="41" t="s">
        <v>484</v>
      </c>
      <c r="D9" s="42"/>
      <c r="E9" t="str">
        <f>IF($D$9="Reported","@ForceFilingCode:true",IF($D$9="Not Reported","@ForceFilingCode:false",""))</f>
        <v/>
      </c>
    </row>
    <row r="10" spans="2:15">
      <c r="B10" s="40" t="s">
        <v>485</v>
      </c>
      <c r="C10" s="41" t="s">
        <v>486</v>
      </c>
      <c r="D10" s="42"/>
      <c r="E10" t="str">
        <f>IF($D$10="Reported","@ForceFilingCode:true",IF($D$10="Not Reported","@ForceFilingCode:false",""))</f>
        <v/>
      </c>
    </row>
    <row r="11" spans="2:15">
      <c r="B11" s="40" t="s">
        <v>487</v>
      </c>
      <c r="C11" s="41" t="s">
        <v>488</v>
      </c>
      <c r="D11" s="42"/>
      <c r="E11" t="str">
        <f>IF($D$11="Reported","@ForceFilingCode:true",IF($D$11="Not Reported","@ForceFilingCode:false",""))</f>
        <v/>
      </c>
    </row>
    <row r="12" spans="2:15">
      <c r="B12" s="40" t="s">
        <v>489</v>
      </c>
      <c r="C12" s="41" t="s">
        <v>490</v>
      </c>
      <c r="D12" s="42"/>
      <c r="E12" t="str">
        <f>IF($D$12="Reported","@ForceFilingCode:true",IF($D$12="Not Reported","@ForceFilingCode:false",""))</f>
        <v/>
      </c>
    </row>
    <row r="13" spans="2:15">
      <c r="B13" s="40" t="s">
        <v>491</v>
      </c>
      <c r="C13" s="41" t="s">
        <v>492</v>
      </c>
      <c r="D13" s="42"/>
      <c r="E13" t="str">
        <f>IF($D$13="Reported","@ForceFilingCode:true",IF($D$13="Not Reported","@ForceFilingCode:false",""))</f>
        <v/>
      </c>
    </row>
    <row r="14" spans="2:15">
      <c r="B14" s="40" t="s">
        <v>493</v>
      </c>
      <c r="C14" s="41" t="s">
        <v>494</v>
      </c>
      <c r="D14" s="42"/>
      <c r="E14" t="str">
        <f>IF($D$14="Reported","@ForceFilingCode:true",IF($D$14="Not Reported","@ForceFilingCode:false",""))</f>
        <v/>
      </c>
    </row>
    <row r="15" spans="2:15">
      <c r="B15" s="40" t="s">
        <v>495</v>
      </c>
      <c r="C15" s="41" t="s">
        <v>496</v>
      </c>
      <c r="D15" s="42"/>
      <c r="E15" t="str">
        <f>IF($D$15="Reported","@ForceFilingCode:true",IF($D$15="Not Reported","@ForceFilingCode:false",""))</f>
        <v/>
      </c>
    </row>
    <row r="16" spans="2:15">
      <c r="B16" s="40" t="s">
        <v>497</v>
      </c>
      <c r="C16" s="41" t="s">
        <v>498</v>
      </c>
      <c r="D16" s="42"/>
      <c r="E16" t="str">
        <f>IF($D$16="Reported","@ForceFilingCode:true",IF($D$16="Not Reported","@ForceFilingCode:false",""))</f>
        <v/>
      </c>
    </row>
    <row r="17" spans="2:5">
      <c r="B17" s="40" t="s">
        <v>499</v>
      </c>
      <c r="C17" s="41" t="s">
        <v>500</v>
      </c>
      <c r="D17" s="42"/>
      <c r="E17" t="str">
        <f>IF($D$17="Reported","@ForceFilingCode:true",IF($D$17="Not Reported","@ForceFilingCode:false",""))</f>
        <v/>
      </c>
    </row>
    <row r="18" spans="2:5">
      <c r="B18" s="40" t="s">
        <v>501</v>
      </c>
      <c r="C18" s="41" t="s">
        <v>502</v>
      </c>
      <c r="D18" s="42"/>
      <c r="E18" t="str">
        <f>IF($D$18="Reported","@ForceFilingCode:true",IF($D$18="Not Reported","@ForceFilingCode:false",""))</f>
        <v/>
      </c>
    </row>
    <row r="19" spans="2:5">
      <c r="B19" s="40" t="s">
        <v>503</v>
      </c>
      <c r="C19" s="41" t="s">
        <v>504</v>
      </c>
      <c r="D19" s="42"/>
      <c r="E19" t="str">
        <f>IF($D$19="Reported","@ForceFilingCode:true",IF($D$19="Not Reported","@ForceFilingCode:false",""))</f>
        <v/>
      </c>
    </row>
    <row r="20" spans="2:5">
      <c r="B20" s="40" t="s">
        <v>505</v>
      </c>
      <c r="C20" s="41" t="s">
        <v>506</v>
      </c>
      <c r="D20" s="42"/>
      <c r="E20" t="str">
        <f>IF($D$20="Reported","@ForceFilingCode:true",IF($D$20="Not Reported","@ForceFilingCode:false",""))</f>
        <v/>
      </c>
    </row>
    <row r="21" spans="2:5">
      <c r="B21" s="40" t="s">
        <v>507</v>
      </c>
      <c r="C21" s="41" t="s">
        <v>508</v>
      </c>
      <c r="D21" s="42"/>
      <c r="E21" t="str">
        <f>IF($D$21="Reported","@ForceFilingCode:true",IF($D$21="Not Reported","@ForceFilingCode:false",""))</f>
        <v/>
      </c>
    </row>
    <row r="22" spans="2:5">
      <c r="B22" s="40" t="s">
        <v>509</v>
      </c>
      <c r="C22" s="41" t="s">
        <v>510</v>
      </c>
      <c r="D22" s="42"/>
      <c r="E22" t="str">
        <f>IF($D$22="Reported","@ForceFilingCode:true",IF($D$22="Not Reported","@ForceFilingCode:false",""))</f>
        <v/>
      </c>
    </row>
    <row r="23" spans="2:5">
      <c r="B23" s="40" t="s">
        <v>511</v>
      </c>
      <c r="C23" s="41" t="s">
        <v>512</v>
      </c>
      <c r="D23" s="42"/>
      <c r="E23" t="str">
        <f>IF($D$23="Reported","@ForceFilingCode:true",IF($D$23="Not Reported","@ForceFilingCode:false",""))</f>
        <v/>
      </c>
    </row>
    <row r="24" spans="2:5">
      <c r="B24" s="40" t="s">
        <v>513</v>
      </c>
      <c r="C24" s="41" t="s">
        <v>514</v>
      </c>
      <c r="D24" s="42"/>
      <c r="E24" t="str">
        <f>IF($D$24="Reported","@ForceFilingCode:true",IF($D$24="Not Reported","@ForceFilingCode:false",""))</f>
        <v/>
      </c>
    </row>
    <row r="25" spans="2:5">
      <c r="B25" s="40" t="s">
        <v>515</v>
      </c>
      <c r="C25" s="41" t="s">
        <v>516</v>
      </c>
      <c r="D25" s="42"/>
      <c r="E25" t="str">
        <f>IF($D$25="Reported","@ForceFilingCode:true",IF($D$25="Not Reported","@ForceFilingCode:false",""))</f>
        <v/>
      </c>
    </row>
    <row r="26" spans="2:5">
      <c r="B26" s="40" t="s">
        <v>517</v>
      </c>
      <c r="C26" s="41" t="s">
        <v>518</v>
      </c>
      <c r="D26" s="42"/>
      <c r="E26" t="str">
        <f>IF($D$26="Reported","@ForceFilingCode:true",IF($D$26="Not Reported","@ForceFilingCode:false",""))</f>
        <v/>
      </c>
    </row>
    <row r="27" spans="2:5">
      <c r="B27" s="40" t="s">
        <v>519</v>
      </c>
      <c r="C27" s="41" t="s">
        <v>520</v>
      </c>
      <c r="D27" s="42"/>
      <c r="E27" t="str">
        <f>IF($D$27="Reported","@ForceFilingCode:true",IF($D$27="Not Reported","@ForceFilingCode:false",""))</f>
        <v/>
      </c>
    </row>
    <row r="28" spans="2:5">
      <c r="B28" s="40" t="s">
        <v>521</v>
      </c>
      <c r="C28" s="41" t="s">
        <v>522</v>
      </c>
      <c r="D28" s="42"/>
      <c r="E28" t="str">
        <f>IF($D$28="Reported","@ForceFilingCode:true",IF($D$28="Not Reported","@ForceFilingCode:false",""))</f>
        <v/>
      </c>
    </row>
    <row r="29" spans="2:5">
      <c r="B29" s="40" t="s">
        <v>523</v>
      </c>
      <c r="C29" s="41" t="s">
        <v>524</v>
      </c>
      <c r="D29" s="42"/>
      <c r="E29" t="str">
        <f>IF($D$29="Reported","@ForceFilingCode:true",IF($D$29="Not Reported","@ForceFilingCode:false",""))</f>
        <v/>
      </c>
    </row>
    <row r="30" spans="2:5">
      <c r="B30" s="40" t="s">
        <v>525</v>
      </c>
      <c r="C30" s="41" t="s">
        <v>526</v>
      </c>
      <c r="D30" s="42"/>
      <c r="E30" t="str">
        <f>IF($D$30="Reported","@ForceFilingCode:true",IF($D$30="Not Reported","@ForceFilingCode:false",""))</f>
        <v/>
      </c>
    </row>
    <row r="31" spans="2:5">
      <c r="B31" s="40" t="s">
        <v>527</v>
      </c>
      <c r="C31" s="41" t="s">
        <v>528</v>
      </c>
      <c r="D31" s="42"/>
      <c r="E31" t="str">
        <f>IF($D$31="Reported","@ForceFilingCode:true",IF($D$31="Not Reported","@ForceFilingCode:false",""))</f>
        <v/>
      </c>
    </row>
    <row r="32" spans="2:5">
      <c r="B32" s="38"/>
      <c r="C32" s="38"/>
      <c r="D32" s="38"/>
    </row>
  </sheetData>
  <sheetProtection sheet="1" objects="1" scenarios="1"/>
  <mergeCells count="1">
    <mergeCell ref="B3:O3"/>
  </mergeCells>
  <dataValidations count="1">
    <dataValidation type="list" allowBlank="1" showInputMessage="1" showErrorMessage="1" sqref="D6 D7 D8 D9 D10 D11 D12 D13 D14 D15 D16 D17 D18 D19 D20 D21 D22 D23 D24 D25 D26 D27 D28 D29 D30 D31" xr:uid="{1169B218-9150-4E72-A90E-02ABB3E48A99}">
      <formula1>"Reported,Not Reported"</formula1>
    </dataValidation>
  </dataValidations>
  <hyperlinks>
    <hyperlink ref="B6" location="'TG0001'!A1" display="TG0001" xr:uid="{4919E498-601C-4861-AA63-A650EA2B49C1}"/>
    <hyperlink ref="B7" location="'TG0101'!A1" display="TG0101" xr:uid="{01BAB3C9-097D-435B-8ABD-E5E683C0415B}"/>
    <hyperlink ref="B8" location="'TG0102'!A1" display="TG0102" xr:uid="{BC8778BF-B35C-43AC-B0A7-56F048527DC1}"/>
    <hyperlink ref="B9" location="'TG0103'!A1" display="TG0103" xr:uid="{0F35609E-DCFD-46C0-AE79-24BFDB1E6C94}"/>
    <hyperlink ref="B10" location="'TG0201'!A1" display="TG0201" xr:uid="{B1DE0482-5DA8-4BE5-B2CB-B24EDB0CE66B}"/>
    <hyperlink ref="B11" location="'TG0202'!A1" display="TG0202" xr:uid="{EEB222E0-9CA4-4147-9C4E-F4601122B307}"/>
    <hyperlink ref="B12" location="'TG0301'!A1" display="TG0301" xr:uid="{3CB09B1A-923A-4A7F-AD12-9E2CA09FFF22}"/>
    <hyperlink ref="B13" location="'TG0302'!A1" display="TG0302" xr:uid="{D3ADE8CA-7365-4A80-B273-C6ECA760A77C}"/>
    <hyperlink ref="B14" location="'TG0303'!A1" display="TG0303" xr:uid="{6CF7AED5-BA1A-45B5-8E78-A00E6D59F6A3}"/>
    <hyperlink ref="B15" location="'TG0401'!A1" display="TG0401" xr:uid="{79793892-FDA2-420C-8F69-D9EFA538CCC0}"/>
    <hyperlink ref="B16" location="'TG0402'!A1" display="TG0402" xr:uid="{68BCF635-4530-43AA-8800-B0EB6D470488}"/>
    <hyperlink ref="B17" location="'TG0404'!A1" display="TG0404" xr:uid="{CF92F996-AD68-41DB-8116-92DEB1102D2C}"/>
    <hyperlink ref="B18" location="'TG0501'!A1" display="TG0501" xr:uid="{318B5DEB-99A1-4614-B231-C8C4A39E0579}"/>
    <hyperlink ref="B19" location="'TG0502'!A1" display="TG0502" xr:uid="{9385FD5F-975A-4F6C-B962-B9DA36704D5B}"/>
    <hyperlink ref="B20" location="'TG0503'!A1" display="TG0503" xr:uid="{54F83A4B-6058-481B-BD32-810835702317}"/>
    <hyperlink ref="B21" location="'TG0504'!A1" display="TG0504" xr:uid="{BE6CCCF6-431D-435D-9B36-6A03600441B5}"/>
    <hyperlink ref="B22" location="'TG0601'!A1" display="TG0601" xr:uid="{DCD202A1-7BCB-4099-B93E-7684719E67A2}"/>
    <hyperlink ref="B23" location="'TG0602'!A1" display="TG0602" xr:uid="{0EAD1B0F-2784-4390-8447-F63D8696266A}"/>
    <hyperlink ref="B24" location="'TG0603'!A1" display="TG0603" xr:uid="{298FFA6E-F99D-4319-9AD9-5E5C15423FEF}"/>
    <hyperlink ref="B25" location="'TG0604'!A1" display="TG0604" xr:uid="{D2DD24FD-525F-43A4-9E3C-C2A6ACBEDEDF}"/>
    <hyperlink ref="B26" location="'TG0605'!A1" display="TG0605" xr:uid="{BA675773-FA62-4BC1-B07F-307721885AA9}"/>
    <hyperlink ref="B27" location="'TG0606'!A1" display="TG0606" xr:uid="{1F19ACFA-4994-4033-A06D-FAB0C42DD2E9}"/>
    <hyperlink ref="B28" location="'TG0701'!A1" display="TG0701" xr:uid="{FE7CC201-7A6D-40C2-ABFC-FF9BE58DD9A3}"/>
    <hyperlink ref="B29" location="'TG0702'!A1" display="TG0702" xr:uid="{D5A016DF-2F0F-4D02-8ACC-53888E605750}"/>
    <hyperlink ref="B30" location="'TG0703'!A1" display="TG0703" xr:uid="{ABEAEECD-8F8F-4281-B382-55F7798359FB}"/>
    <hyperlink ref="B31" location="'TG0704'!A1" display="TG0704" xr:uid="{B60CA828-3FF3-4565-AF50-3CEE0E5E1D28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6514-327F-4B7E-8EBD-09BD744C7AC7}">
  <sheetPr codeName="Blad29"/>
  <dimension ref="A1:O22"/>
  <sheetViews>
    <sheetView showGridLines="0" workbookViewId="0"/>
  </sheetViews>
  <sheetFormatPr defaultRowHeight="15"/>
  <cols>
    <col min="2" max="2" width="53.7109375" bestFit="1" customWidth="1"/>
    <col min="4" max="6" width="15.7109375" customWidth="1"/>
  </cols>
  <sheetData>
    <row r="1" spans="1:15">
      <c r="A1" s="43" t="s">
        <v>1026</v>
      </c>
    </row>
    <row r="2" spans="1:15" ht="23.25">
      <c r="B2" s="35" t="s">
        <v>526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18.75">
      <c r="B5" s="44" t="s">
        <v>1183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15">
      <c r="D9" s="60" t="s">
        <v>1028</v>
      </c>
      <c r="E9" s="61"/>
      <c r="F9" s="62"/>
    </row>
    <row r="10" spans="1:15">
      <c r="D10" s="63"/>
      <c r="E10" s="64"/>
      <c r="F10" s="65"/>
    </row>
    <row r="11" spans="1:15" ht="30">
      <c r="D11" s="69" t="s">
        <v>1166</v>
      </c>
      <c r="E11" s="69" t="s">
        <v>1167</v>
      </c>
      <c r="F11" s="69" t="s">
        <v>1168</v>
      </c>
    </row>
    <row r="12" spans="1:15">
      <c r="D12" s="51" t="s">
        <v>1031</v>
      </c>
      <c r="E12" s="51" t="s">
        <v>1036</v>
      </c>
      <c r="F12" s="51" t="s">
        <v>1038</v>
      </c>
      <c r="K12" s="14" t="str">
        <f>Show!$B$26&amp;"T07.03 Rows {"&amp;COLUMN($C$1)&amp;"}"&amp;Index!$E$30</f>
        <v>!T07.03 Rows {3}</v>
      </c>
      <c r="L12" s="14" t="str">
        <f>Show!$B$26&amp;"T07.03 Columns {"&amp;COLUMN($D$1)&amp;"}"</f>
        <v>!T07.03 Columns {4}</v>
      </c>
    </row>
    <row r="13" spans="1:15">
      <c r="B13" s="49" t="s">
        <v>1032</v>
      </c>
      <c r="C13" s="50" t="s">
        <v>1029</v>
      </c>
      <c r="D13" s="72"/>
      <c r="E13" s="73"/>
      <c r="F13" s="74"/>
    </row>
    <row r="14" spans="1:15">
      <c r="B14" s="53" t="s">
        <v>1169</v>
      </c>
      <c r="C14" s="45" t="s">
        <v>1031</v>
      </c>
      <c r="D14" s="75"/>
      <c r="E14" s="72"/>
      <c r="F14" s="54"/>
    </row>
    <row r="15" spans="1:15">
      <c r="B15" s="53" t="s">
        <v>1170</v>
      </c>
      <c r="C15" s="50" t="s">
        <v>1036</v>
      </c>
      <c r="D15" s="52"/>
      <c r="E15" s="77"/>
      <c r="F15" s="54"/>
    </row>
    <row r="16" spans="1:15">
      <c r="B16" s="53" t="s">
        <v>1171</v>
      </c>
      <c r="C16" s="45" t="s">
        <v>1038</v>
      </c>
      <c r="D16" s="75"/>
      <c r="E16" s="78"/>
      <c r="F16" s="52"/>
    </row>
    <row r="17" spans="2:12">
      <c r="B17" s="53" t="s">
        <v>1172</v>
      </c>
      <c r="C17" s="50" t="s">
        <v>1049</v>
      </c>
      <c r="D17" s="78"/>
      <c r="E17" s="54"/>
      <c r="F17" s="58"/>
    </row>
    <row r="18" spans="2:12">
      <c r="B18" s="53" t="s">
        <v>1173</v>
      </c>
      <c r="C18" s="50" t="s">
        <v>1051</v>
      </c>
      <c r="D18" s="78"/>
      <c r="E18" s="52"/>
      <c r="F18" s="79"/>
    </row>
    <row r="19" spans="2:12">
      <c r="B19" s="53" t="s">
        <v>1184</v>
      </c>
      <c r="C19" s="50" t="s">
        <v>1053</v>
      </c>
      <c r="D19" s="54"/>
      <c r="E19" s="76"/>
      <c r="F19" s="54"/>
    </row>
    <row r="20" spans="2:12">
      <c r="B20" s="53" t="s">
        <v>1185</v>
      </c>
      <c r="C20" s="50" t="s">
        <v>1055</v>
      </c>
      <c r="D20" s="52"/>
      <c r="E20" s="76"/>
      <c r="F20" s="52"/>
    </row>
    <row r="22" spans="2:12">
      <c r="K22" s="14" t="str">
        <f>Show!$B$26&amp;Show!$B$26&amp;"T07.03 Rows {"&amp;COLUMN($C$1)&amp;"}"</f>
        <v>!!T07.03 Rows {3}</v>
      </c>
      <c r="L22" s="14" t="str">
        <f>Show!$B$26&amp;Show!$B$26&amp;"T07.03 Columns {"&amp;COLUMN($F$1)&amp;"}"</f>
        <v>!!T07.03 Columns {6}</v>
      </c>
    </row>
  </sheetData>
  <sheetProtection sheet="1" objects="1" scenarios="1"/>
  <mergeCells count="3">
    <mergeCell ref="B2:O2"/>
    <mergeCell ref="B5:L5"/>
    <mergeCell ref="D9:F10"/>
  </mergeCells>
  <hyperlinks>
    <hyperlink ref="A1" location="Index!A1" display="Back to Index" xr:uid="{9904C0BD-DD57-4D68-BBC8-2A527E1B7A87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8C53D-9806-41D2-AB77-3F98CA52A2C9}">
  <sheetPr codeName="Blad30"/>
  <dimension ref="A1:O21"/>
  <sheetViews>
    <sheetView showGridLines="0" workbookViewId="0"/>
  </sheetViews>
  <sheetFormatPr defaultRowHeight="15"/>
  <cols>
    <col min="2" max="2" width="51.140625" bestFit="1" customWidth="1"/>
    <col min="4" max="5" width="15.7109375" customWidth="1"/>
  </cols>
  <sheetData>
    <row r="1" spans="1:15">
      <c r="A1" s="43" t="s">
        <v>1026</v>
      </c>
    </row>
    <row r="2" spans="1:15" ht="23.25">
      <c r="B2" s="35" t="s">
        <v>528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18.75">
      <c r="B5" s="44" t="s">
        <v>1186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15">
      <c r="D9" s="60" t="s">
        <v>1028</v>
      </c>
      <c r="E9" s="62"/>
    </row>
    <row r="10" spans="1:15">
      <c r="D10" s="63"/>
      <c r="E10" s="65"/>
    </row>
    <row r="11" spans="1:15" ht="30">
      <c r="D11" s="69" t="s">
        <v>1166</v>
      </c>
      <c r="E11" s="69" t="s">
        <v>1167</v>
      </c>
    </row>
    <row r="12" spans="1:15">
      <c r="D12" s="51" t="s">
        <v>1031</v>
      </c>
      <c r="E12" s="51" t="s">
        <v>1036</v>
      </c>
      <c r="J12" s="14" t="str">
        <f>Show!$B$27&amp;"T07.04 Rows {"&amp;COLUMN($C$1)&amp;"}"&amp;Index!$E$31</f>
        <v>!T07.04 Rows {3}</v>
      </c>
      <c r="K12" s="14" t="str">
        <f>Show!$B$27&amp;"T07.04 Columns {"&amp;COLUMN($D$1)&amp;"}"</f>
        <v>!T07.04 Columns {4}</v>
      </c>
    </row>
    <row r="13" spans="1:15">
      <c r="B13" s="49" t="s">
        <v>1032</v>
      </c>
      <c r="C13" s="50" t="s">
        <v>1029</v>
      </c>
      <c r="D13" s="72"/>
      <c r="E13" s="74"/>
    </row>
    <row r="14" spans="1:15">
      <c r="B14" s="53" t="s">
        <v>1187</v>
      </c>
      <c r="C14" s="45" t="s">
        <v>1031</v>
      </c>
      <c r="D14" s="75"/>
      <c r="E14" s="52"/>
    </row>
    <row r="15" spans="1:15">
      <c r="B15" s="53" t="s">
        <v>1188</v>
      </c>
      <c r="C15" s="50" t="s">
        <v>1036</v>
      </c>
      <c r="D15" s="52"/>
      <c r="E15" s="79"/>
    </row>
    <row r="16" spans="1:15">
      <c r="B16" s="53" t="s">
        <v>1189</v>
      </c>
      <c r="C16" s="45" t="s">
        <v>1038</v>
      </c>
      <c r="D16" s="75"/>
      <c r="E16" s="52"/>
    </row>
    <row r="17" spans="2:11">
      <c r="B17" s="53" t="s">
        <v>1190</v>
      </c>
      <c r="C17" s="50" t="s">
        <v>1049</v>
      </c>
      <c r="D17" s="52"/>
      <c r="E17" s="79"/>
    </row>
    <row r="18" spans="2:11">
      <c r="B18" s="53" t="s">
        <v>1191</v>
      </c>
      <c r="C18" s="45" t="s">
        <v>1051</v>
      </c>
      <c r="D18" s="75"/>
      <c r="E18" s="52"/>
    </row>
    <row r="19" spans="2:11">
      <c r="B19" s="53" t="s">
        <v>1192</v>
      </c>
      <c r="C19" s="50" t="s">
        <v>1053</v>
      </c>
      <c r="D19" s="52"/>
      <c r="E19" s="58"/>
    </row>
    <row r="21" spans="2:11">
      <c r="J21" s="14" t="str">
        <f>Show!$B$27&amp;Show!$B$27&amp;"T07.04 Rows {"&amp;COLUMN($C$1)&amp;"}"</f>
        <v>!!T07.04 Rows {3}</v>
      </c>
      <c r="K21" s="14" t="str">
        <f>Show!$B$27&amp;Show!$B$27&amp;"T07.04 Columns {"&amp;COLUMN($E$1)&amp;"}"</f>
        <v>!!T07.04 Columns {5}</v>
      </c>
    </row>
  </sheetData>
  <sheetProtection sheet="1" objects="1" scenarios="1"/>
  <mergeCells count="3">
    <mergeCell ref="B2:O2"/>
    <mergeCell ref="B5:L5"/>
    <mergeCell ref="D9:E10"/>
  </mergeCells>
  <hyperlinks>
    <hyperlink ref="A1" location="Index!A1" display="Back to Index" xr:uid="{B48BA6FC-DA4F-4B90-B46F-CFC81F78332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7278-BA84-4305-9B32-B6CD20CE02F2}">
  <sheetPr codeName="Blad1"/>
  <dimension ref="A1:G54"/>
  <sheetViews>
    <sheetView workbookViewId="0"/>
  </sheetViews>
  <sheetFormatPr defaultRowHeight="15"/>
  <sheetData>
    <row r="1" spans="1:7">
      <c r="A1" t="s">
        <v>474</v>
      </c>
      <c r="B1" t="s">
        <v>475</v>
      </c>
      <c r="C1" t="s">
        <v>464</v>
      </c>
      <c r="D1" t="s">
        <v>466</v>
      </c>
      <c r="E1" t="s">
        <v>468</v>
      </c>
      <c r="F1" t="s">
        <v>470</v>
      </c>
      <c r="G1" t="s">
        <v>472</v>
      </c>
    </row>
    <row r="2" spans="1:7">
      <c r="A2" s="37" t="s">
        <v>476</v>
      </c>
      <c r="B2" t="str">
        <f>IF(AND(HLOOKUP('General data'!$E$22,$C$1:$H$2,2,FALSE)="X",Index!D6="Reported"),"/","!")</f>
        <v>!</v>
      </c>
      <c r="C2" t="s">
        <v>477</v>
      </c>
      <c r="D2" t="s">
        <v>477</v>
      </c>
      <c r="E2" t="s">
        <v>477</v>
      </c>
      <c r="F2" t="s">
        <v>477</v>
      </c>
      <c r="G2" t="s">
        <v>477</v>
      </c>
    </row>
    <row r="3" spans="1:7">
      <c r="A3" s="37" t="s">
        <v>479</v>
      </c>
      <c r="B3" t="str">
        <f>IF(AND(HLOOKUP('General data'!$E$22,$C$1:$H$3,3,FALSE)="X",Index!D7="Reported"),"/","!")</f>
        <v>!</v>
      </c>
      <c r="C3" t="s">
        <v>477</v>
      </c>
      <c r="D3" t="s">
        <v>477</v>
      </c>
      <c r="E3" t="s">
        <v>477</v>
      </c>
      <c r="F3" t="s">
        <v>477</v>
      </c>
    </row>
    <row r="4" spans="1:7">
      <c r="A4" s="37" t="s">
        <v>481</v>
      </c>
      <c r="B4" t="str">
        <f>IF(AND(HLOOKUP('General data'!$E$22,$C$1:$H$4,4,FALSE)="X",Index!D8="Reported"),"/","!")</f>
        <v>!</v>
      </c>
      <c r="C4" t="s">
        <v>477</v>
      </c>
      <c r="D4" t="s">
        <v>477</v>
      </c>
      <c r="E4" t="s">
        <v>477</v>
      </c>
      <c r="F4" t="s">
        <v>477</v>
      </c>
    </row>
    <row r="5" spans="1:7">
      <c r="A5" s="37" t="s">
        <v>483</v>
      </c>
      <c r="B5" t="str">
        <f>IF(AND(HLOOKUP('General data'!$E$22,$C$1:$H$5,5,FALSE)="X",Index!D9="Reported"),"/","!")</f>
        <v>!</v>
      </c>
      <c r="C5" t="s">
        <v>477</v>
      </c>
      <c r="D5" t="s">
        <v>477</v>
      </c>
      <c r="E5" t="s">
        <v>477</v>
      </c>
      <c r="F5" t="s">
        <v>477</v>
      </c>
    </row>
    <row r="6" spans="1:7">
      <c r="A6" s="37" t="s">
        <v>485</v>
      </c>
      <c r="B6" t="str">
        <f>IF(AND(HLOOKUP('General data'!$E$22,$C$1:$H$6,6,FALSE)="X",Index!D10="Reported"),"/","!")</f>
        <v>!</v>
      </c>
      <c r="C6" t="s">
        <v>477</v>
      </c>
      <c r="D6" t="s">
        <v>477</v>
      </c>
      <c r="E6" t="s">
        <v>477</v>
      </c>
      <c r="F6" t="s">
        <v>477</v>
      </c>
    </row>
    <row r="7" spans="1:7">
      <c r="A7" s="37" t="s">
        <v>487</v>
      </c>
      <c r="B7" t="str">
        <f>IF(AND(HLOOKUP('General data'!$E$22,$C$1:$H$7,7,FALSE)="X",Index!D11="Reported"),"/","!")</f>
        <v>!</v>
      </c>
      <c r="C7" t="s">
        <v>477</v>
      </c>
      <c r="D7" t="s">
        <v>477</v>
      </c>
      <c r="E7" t="s">
        <v>477</v>
      </c>
      <c r="F7" t="s">
        <v>477</v>
      </c>
    </row>
    <row r="8" spans="1:7">
      <c r="A8" s="37" t="s">
        <v>489</v>
      </c>
      <c r="B8" t="str">
        <f>IF(AND(HLOOKUP('General data'!$E$22,$C$1:$H$8,8,FALSE)="X",Index!D12="Reported"),"/","!")</f>
        <v>!</v>
      </c>
      <c r="C8" t="s">
        <v>477</v>
      </c>
      <c r="D8" t="s">
        <v>477</v>
      </c>
    </row>
    <row r="9" spans="1:7">
      <c r="A9" s="37" t="s">
        <v>491</v>
      </c>
      <c r="B9" t="str">
        <f>IF(AND(HLOOKUP('General data'!$E$22,$C$1:$H$9,9,FALSE)="X",Index!D13="Reported"),"/","!")</f>
        <v>!</v>
      </c>
      <c r="C9" t="s">
        <v>477</v>
      </c>
      <c r="D9" t="s">
        <v>477</v>
      </c>
    </row>
    <row r="10" spans="1:7">
      <c r="A10" s="37" t="s">
        <v>493</v>
      </c>
      <c r="B10" t="str">
        <f>IF(AND(HLOOKUP('General data'!$E$22,$C$1:$H$10,10,FALSE)="X",Index!D14="Reported"),"/","!")</f>
        <v>!</v>
      </c>
      <c r="C10" t="s">
        <v>477</v>
      </c>
      <c r="F10" t="s">
        <v>477</v>
      </c>
    </row>
    <row r="11" spans="1:7">
      <c r="A11" s="37" t="s">
        <v>495</v>
      </c>
      <c r="B11" t="str">
        <f>IF(AND(HLOOKUP('General data'!$E$22,$C$1:$H$11,11,FALSE)="X",Index!D15="Reported"),"/","!")</f>
        <v>!</v>
      </c>
      <c r="C11" t="s">
        <v>477</v>
      </c>
      <c r="D11" t="s">
        <v>477</v>
      </c>
    </row>
    <row r="12" spans="1:7">
      <c r="A12" s="37" t="s">
        <v>497</v>
      </c>
      <c r="B12" t="str">
        <f>IF(AND(HLOOKUP('General data'!$E$22,$C$1:$H$12,12,FALSE)="X",Index!D16="Reported"),"/","!")</f>
        <v>!</v>
      </c>
      <c r="C12" t="s">
        <v>477</v>
      </c>
      <c r="F12" t="s">
        <v>477</v>
      </c>
    </row>
    <row r="13" spans="1:7">
      <c r="A13" s="37" t="s">
        <v>499</v>
      </c>
      <c r="B13" t="str">
        <f>IF(AND(HLOOKUP('General data'!$E$22,$C$1:$H$13,13,FALSE)="X",Index!D17="Reported"),"/","!")</f>
        <v>!</v>
      </c>
      <c r="C13" t="s">
        <v>477</v>
      </c>
      <c r="D13" t="s">
        <v>477</v>
      </c>
    </row>
    <row r="14" spans="1:7">
      <c r="A14" s="37" t="s">
        <v>501</v>
      </c>
      <c r="B14" t="str">
        <f>IF(AND(HLOOKUP('General data'!$E$22,$C$1:$H$14,14,FALSE)="X",Index!D18="Reported"),"/","!")</f>
        <v>!</v>
      </c>
      <c r="C14" t="s">
        <v>477</v>
      </c>
      <c r="D14" t="s">
        <v>477</v>
      </c>
      <c r="E14" t="s">
        <v>477</v>
      </c>
    </row>
    <row r="15" spans="1:7">
      <c r="A15" s="37" t="s">
        <v>503</v>
      </c>
      <c r="B15" t="str">
        <f>IF(AND(HLOOKUP('General data'!$E$22,$C$1:$H$15,15,FALSE)="X",Index!D19="Reported"),"/","!")</f>
        <v>!</v>
      </c>
      <c r="C15" t="s">
        <v>477</v>
      </c>
      <c r="D15" t="s">
        <v>477</v>
      </c>
      <c r="E15" t="s">
        <v>477</v>
      </c>
    </row>
    <row r="16" spans="1:7">
      <c r="A16" s="37" t="s">
        <v>505</v>
      </c>
      <c r="B16" t="str">
        <f>IF(AND(HLOOKUP('General data'!$E$22,$C$1:$H$16,16,FALSE)="X",Index!D20="Reported"),"/","!")</f>
        <v>!</v>
      </c>
      <c r="C16" t="s">
        <v>477</v>
      </c>
      <c r="D16" t="s">
        <v>477</v>
      </c>
    </row>
    <row r="17" spans="1:7">
      <c r="A17" s="37" t="s">
        <v>507</v>
      </c>
      <c r="B17" t="str">
        <f>IF(AND(HLOOKUP('General data'!$E$22,$C$1:$H$17,17,FALSE)="X",Index!D21="Reported"),"/","!")</f>
        <v>!</v>
      </c>
      <c r="C17" t="s">
        <v>477</v>
      </c>
      <c r="D17" t="s">
        <v>477</v>
      </c>
    </row>
    <row r="18" spans="1:7">
      <c r="A18" s="37" t="s">
        <v>509</v>
      </c>
      <c r="B18" t="str">
        <f>IF(AND(HLOOKUP('General data'!$E$22,$C$1:$H$18,18,FALSE)="X",Index!D22="Reported"),"/","!")</f>
        <v>!</v>
      </c>
      <c r="C18" t="s">
        <v>477</v>
      </c>
      <c r="G18" t="s">
        <v>477</v>
      </c>
    </row>
    <row r="19" spans="1:7">
      <c r="A19" s="37" t="s">
        <v>511</v>
      </c>
      <c r="B19" t="str">
        <f>IF(AND(HLOOKUP('General data'!$E$22,$C$1:$H$19,19,FALSE)="X",Index!D23="Reported"),"/","!")</f>
        <v>!</v>
      </c>
      <c r="C19" t="s">
        <v>477</v>
      </c>
      <c r="G19" t="s">
        <v>477</v>
      </c>
    </row>
    <row r="20" spans="1:7">
      <c r="A20" s="37" t="s">
        <v>513</v>
      </c>
      <c r="B20" t="str">
        <f>IF(AND(HLOOKUP('General data'!$E$22,$C$1:$H$20,20,FALSE)="X",Index!D24="Reported"),"/","!")</f>
        <v>!</v>
      </c>
      <c r="C20" t="s">
        <v>477</v>
      </c>
      <c r="G20" t="s">
        <v>477</v>
      </c>
    </row>
    <row r="21" spans="1:7">
      <c r="A21" s="37" t="s">
        <v>515</v>
      </c>
      <c r="B21" t="str">
        <f>IF(AND(HLOOKUP('General data'!$E$22,$C$1:$H$21,21,FALSE)="X",Index!D25="Reported"),"/","!")</f>
        <v>!</v>
      </c>
      <c r="C21" t="s">
        <v>477</v>
      </c>
      <c r="G21" t="s">
        <v>477</v>
      </c>
    </row>
    <row r="22" spans="1:7">
      <c r="A22" s="37" t="s">
        <v>517</v>
      </c>
      <c r="B22" t="str">
        <f>IF(AND(HLOOKUP('General data'!$E$22,$C$1:$H$22,22,FALSE)="X",Index!D26="Reported"),"/","!")</f>
        <v>!</v>
      </c>
      <c r="C22" t="s">
        <v>477</v>
      </c>
      <c r="G22" t="s">
        <v>477</v>
      </c>
    </row>
    <row r="23" spans="1:7">
      <c r="A23" s="37" t="s">
        <v>519</v>
      </c>
      <c r="B23" t="str">
        <f>IF(AND(HLOOKUP('General data'!$E$22,$C$1:$H$23,23,FALSE)="X",Index!D27="Reported"),"/","!")</f>
        <v>!</v>
      </c>
      <c r="C23" t="s">
        <v>477</v>
      </c>
      <c r="G23" t="s">
        <v>477</v>
      </c>
    </row>
    <row r="24" spans="1:7">
      <c r="A24" s="37" t="s">
        <v>521</v>
      </c>
      <c r="B24" t="str">
        <f>IF(AND(HLOOKUP('General data'!$E$22,$C$1:$H$24,24,FALSE)="X",Index!D28="Reported"),"/","!")</f>
        <v>!</v>
      </c>
      <c r="C24" t="s">
        <v>477</v>
      </c>
      <c r="D24" t="s">
        <v>477</v>
      </c>
    </row>
    <row r="25" spans="1:7">
      <c r="A25" s="37" t="s">
        <v>523</v>
      </c>
      <c r="B25" t="str">
        <f>IF(AND(HLOOKUP('General data'!$E$22,$C$1:$H$25,25,FALSE)="X",Index!D29="Reported"),"/","!")</f>
        <v>!</v>
      </c>
      <c r="C25" t="s">
        <v>477</v>
      </c>
      <c r="E25" t="s">
        <v>477</v>
      </c>
    </row>
    <row r="26" spans="1:7">
      <c r="A26" s="37" t="s">
        <v>525</v>
      </c>
      <c r="B26" t="str">
        <f>IF(AND(HLOOKUP('General data'!$E$22,$C$1:$H$26,26,FALSE)="X",Index!D30="Reported"),"/","!")</f>
        <v>!</v>
      </c>
      <c r="C26" t="s">
        <v>477</v>
      </c>
      <c r="F26" t="s">
        <v>477</v>
      </c>
    </row>
    <row r="27" spans="1:7">
      <c r="A27" s="37" t="s">
        <v>527</v>
      </c>
      <c r="B27" t="str">
        <f>IF(AND(HLOOKUP('General data'!$E$22,$C$1:$H$27,27,FALSE)="X",Index!D31="Reported"),"/","!")</f>
        <v>!</v>
      </c>
      <c r="C27" t="s">
        <v>477</v>
      </c>
      <c r="G27" t="s">
        <v>477</v>
      </c>
    </row>
    <row r="29" spans="1:7">
      <c r="A29" t="str">
        <f>IF(Index!D6="Not Reported",Show!$B$2&amp;"T00.01 Rows{Z}@ForceFilingCode:false","")</f>
        <v/>
      </c>
      <c r="B29" t="str">
        <f>IF(Index!D6="Not Reported",Show!$B$2&amp; Show!$B$2&amp;"T00.01 Rows{Z}@ForceFilingCode:false","")</f>
        <v/>
      </c>
    </row>
    <row r="30" spans="1:7">
      <c r="A30" t="str">
        <f>IF(Index!D7="Not Reported",Show!$B$3&amp;"T01.01 Rows{Z}@ForceFilingCode:false","")</f>
        <v/>
      </c>
      <c r="B30" t="str">
        <f>IF(Index!D7="Not Reported",Show!$B$3&amp; Show!$B$3&amp;"T01.01 Rows{Z}@ForceFilingCode:false","")</f>
        <v/>
      </c>
    </row>
    <row r="31" spans="1:7">
      <c r="A31" t="str">
        <f>IF(Index!D8="Not Reported",Show!$B$4&amp;"T01.02 Rows{Z}@ForceFilingCode:false","")</f>
        <v/>
      </c>
      <c r="B31" t="str">
        <f>IF(Index!D8="Not Reported",Show!$B$4&amp; Show!$B$4&amp;"T01.02 Rows{Z}@ForceFilingCode:false","")</f>
        <v/>
      </c>
    </row>
    <row r="32" spans="1:7">
      <c r="A32" t="str">
        <f>IF(Index!D9="Not Reported",Show!$B$5&amp;"T01.03 Rows{Z}@ForceFilingCode:false","")</f>
        <v/>
      </c>
      <c r="B32" t="str">
        <f>IF(Index!D9="Not Reported",Show!$B$5&amp; Show!$B$5&amp;"T01.03 Rows{Z}@ForceFilingCode:false","")</f>
        <v/>
      </c>
    </row>
    <row r="33" spans="1:2">
      <c r="A33" t="str">
        <f>IF(Index!D10="Not Reported",Show!$B$6&amp;"T02.01 Rows{Z}@ForceFilingCode:false","")</f>
        <v/>
      </c>
      <c r="B33" t="str">
        <f>IF(Index!D10="Not Reported",Show!$B$6&amp; Show!$B$6&amp;"T02.01 Rows{Z}@ForceFilingCode:false","")</f>
        <v/>
      </c>
    </row>
    <row r="34" spans="1:2">
      <c r="A34" t="str">
        <f>IF(Index!D11="Not Reported",Show!$B$7&amp;"T02.02 Rows{Z}@ForceFilingCode:false","")</f>
        <v/>
      </c>
      <c r="B34" t="str">
        <f>IF(Index!D11="Not Reported",Show!$B$7&amp; Show!$B$7&amp;"T02.02 Rows{Z}@ForceFilingCode:false","")</f>
        <v/>
      </c>
    </row>
    <row r="35" spans="1:2">
      <c r="A35" t="str">
        <f>IF(Index!D12="Not Reported",Show!$B$8&amp;"T03.01 Rows{Z}@ForceFilingCode:false","")</f>
        <v/>
      </c>
      <c r="B35" t="str">
        <f>IF(Index!D12="Not Reported",Show!$B$8&amp; Show!$B$8&amp;"T03.01 Rows{Z}@ForceFilingCode:false","")</f>
        <v/>
      </c>
    </row>
    <row r="36" spans="1:2">
      <c r="A36" t="str">
        <f>IF(Index!D13="Not Reported",Show!$B$9&amp;"T03.02 Rows{Z}@ForceFilingCode:false","")</f>
        <v/>
      </c>
      <c r="B36" t="str">
        <f>IF(Index!D13="Not Reported",Show!$B$9&amp; Show!$B$9&amp;"T03.02 Rows{Z}@ForceFilingCode:false","")</f>
        <v/>
      </c>
    </row>
    <row r="37" spans="1:2">
      <c r="A37" t="str">
        <f>IF(Index!D14="Not Reported",Show!$B$10&amp;"T03.03 Rows{Z}@ForceFilingCode:false","")</f>
        <v/>
      </c>
      <c r="B37" t="str">
        <f>IF(Index!D14="Not Reported",Show!$B$10&amp; Show!$B$10&amp;"T03.03 Rows{Z}@ForceFilingCode:false","")</f>
        <v/>
      </c>
    </row>
    <row r="38" spans="1:2">
      <c r="A38" t="str">
        <f>IF(Index!D15="Not Reported",Show!$B$11&amp;"T04.01 Rows{Z}@ForceFilingCode:false","")</f>
        <v/>
      </c>
      <c r="B38" t="str">
        <f>IF(Index!D15="Not Reported",Show!$B$11&amp; Show!$B$11&amp;"T04.01 Rows{Z}@ForceFilingCode:false","")</f>
        <v/>
      </c>
    </row>
    <row r="39" spans="1:2">
      <c r="A39" t="str">
        <f>IF(Index!D16="Not Reported",Show!$B$12&amp;"T04.02 Rows{Z}@ForceFilingCode:false","")</f>
        <v/>
      </c>
      <c r="B39" t="str">
        <f>IF(Index!D16="Not Reported",Show!$B$12&amp; Show!$B$12&amp;"T04.02 Rows{Z}@ForceFilingCode:false","")</f>
        <v/>
      </c>
    </row>
    <row r="40" spans="1:2">
      <c r="A40" t="str">
        <f>IF(Index!D17="Not Reported",Show!$B$13&amp;"T04.04 Rows{Z}@ForceFilingCode:false","")</f>
        <v/>
      </c>
      <c r="B40" t="str">
        <f>IF(Index!D17="Not Reported",Show!$B$13&amp; Show!$B$13&amp;"T04.04 Rows{Z}@ForceFilingCode:false","")</f>
        <v/>
      </c>
    </row>
    <row r="41" spans="1:2">
      <c r="A41" t="str">
        <f>IF(Index!D18="Not Reported",Show!$B$14&amp;"T05.01 Rows{Z}@ForceFilingCode:false","")</f>
        <v/>
      </c>
      <c r="B41" t="str">
        <f>IF(Index!D18="Not Reported",Show!$B$14&amp; Show!$B$14&amp;"T05.01 Rows{Z}@ForceFilingCode:false","")</f>
        <v/>
      </c>
    </row>
    <row r="42" spans="1:2">
      <c r="A42" t="str">
        <f>IF(Index!D19="Not Reported",Show!$B$15&amp;"T05.02 Rows{Z}@ForceFilingCode:false","")</f>
        <v/>
      </c>
      <c r="B42" t="str">
        <f>IF(Index!D19="Not Reported",Show!$B$15&amp; Show!$B$15&amp;"T05.02 Rows{Z}@ForceFilingCode:false","")</f>
        <v/>
      </c>
    </row>
    <row r="43" spans="1:2">
      <c r="A43" t="str">
        <f>IF(Index!D20="Not Reported",Show!$B$16&amp;"T05.03 Rows{Z}@ForceFilingCode:false","")</f>
        <v/>
      </c>
      <c r="B43" t="str">
        <f>IF(Index!D20="Not Reported",Show!$B$16&amp; Show!$B$16&amp;"T05.03 Rows{Z}@ForceFilingCode:false","")</f>
        <v/>
      </c>
    </row>
    <row r="44" spans="1:2">
      <c r="A44" t="str">
        <f>IF(Index!D21="Not Reported",Show!$B$17&amp;"T05.04 Rows{Z}@ForceFilingCode:false","")</f>
        <v/>
      </c>
      <c r="B44" t="str">
        <f>IF(Index!D21="Not Reported",Show!$B$17&amp; Show!$B$17&amp;"T05.04 Rows{Z}@ForceFilingCode:false","")</f>
        <v/>
      </c>
    </row>
    <row r="45" spans="1:2">
      <c r="A45" t="str">
        <f>IF(Index!D22="Not Reported",Show!$B$18&amp;"T06.01 Rows{Z}@ForceFilingCode:false","")</f>
        <v/>
      </c>
      <c r="B45" t="str">
        <f>IF(Index!D22="Not Reported",Show!$B$18&amp; Show!$B$18&amp;"T06.01 Rows{Z}@ForceFilingCode:false","")</f>
        <v/>
      </c>
    </row>
    <row r="46" spans="1:2">
      <c r="A46" t="str">
        <f>IF(Index!D23="Not Reported",Show!$B$19&amp;"T06.02 Rows{Z}@ForceFilingCode:false","")</f>
        <v/>
      </c>
      <c r="B46" t="str">
        <f>IF(Index!D23="Not Reported",Show!$B$19&amp; Show!$B$19&amp;"T06.02 Rows{Z}@ForceFilingCode:false","")</f>
        <v/>
      </c>
    </row>
    <row r="47" spans="1:2">
      <c r="A47" t="str">
        <f>IF(Index!D24="Not Reported",Show!$B$20&amp;"T06.03 Rows{Z}@ForceFilingCode:false","")</f>
        <v/>
      </c>
      <c r="B47" t="str">
        <f>IF(Index!D24="Not Reported",Show!$B$20&amp; Show!$B$20&amp;"T06.03 Rows{Z}@ForceFilingCode:false","")</f>
        <v/>
      </c>
    </row>
    <row r="48" spans="1:2">
      <c r="A48" t="str">
        <f>IF(Index!D25="Not Reported",Show!$B$21&amp;"T06.04 Rows{Z}@ForceFilingCode:false","")</f>
        <v/>
      </c>
      <c r="B48" t="str">
        <f>IF(Index!D25="Not Reported",Show!$B$21&amp; Show!$B$21&amp;"T06.04 Rows{Z}@ForceFilingCode:false","")</f>
        <v/>
      </c>
    </row>
    <row r="49" spans="1:2">
      <c r="A49" t="str">
        <f>IF(Index!D26="Not Reported",Show!$B$22&amp;"T06.05 Rows{Z}@ForceFilingCode:false","")</f>
        <v/>
      </c>
      <c r="B49" t="str">
        <f>IF(Index!D26="Not Reported",Show!$B$22&amp; Show!$B$22&amp;"T06.05 Rows{Z}@ForceFilingCode:false","")</f>
        <v/>
      </c>
    </row>
    <row r="50" spans="1:2">
      <c r="A50" t="str">
        <f>IF(Index!D27="Not Reported",Show!$B$23&amp;"T06.06 Rows{Z}@ForceFilingCode:false","")</f>
        <v/>
      </c>
      <c r="B50" t="str">
        <f>IF(Index!D27="Not Reported",Show!$B$23&amp; Show!$B$23&amp;"T06.06 Rows{Z}@ForceFilingCode:false","")</f>
        <v/>
      </c>
    </row>
    <row r="51" spans="1:2">
      <c r="A51" t="str">
        <f>IF(Index!D28="Not Reported",Show!$B$24&amp;"T07.01 Rows{Z}@ForceFilingCode:false","")</f>
        <v/>
      </c>
      <c r="B51" t="str">
        <f>IF(Index!D28="Not Reported",Show!$B$24&amp; Show!$B$24&amp;"T07.01 Rows{Z}@ForceFilingCode:false","")</f>
        <v/>
      </c>
    </row>
    <row r="52" spans="1:2">
      <c r="A52" t="str">
        <f>IF(Index!D29="Not Reported",Show!$B$25&amp;"T07.02 Rows{Z}@ForceFilingCode:false","")</f>
        <v/>
      </c>
      <c r="B52" t="str">
        <f>IF(Index!D29="Not Reported",Show!$B$25&amp; Show!$B$25&amp;"T07.02 Rows{Z}@ForceFilingCode:false","")</f>
        <v/>
      </c>
    </row>
    <row r="53" spans="1:2">
      <c r="A53" t="str">
        <f>IF(Index!D30="Not Reported",Show!$B$26&amp;"T07.03 Rows{Z}@ForceFilingCode:false","")</f>
        <v/>
      </c>
      <c r="B53" t="str">
        <f>IF(Index!D30="Not Reported",Show!$B$26&amp; Show!$B$26&amp;"T07.03 Rows{Z}@ForceFilingCode:false","")</f>
        <v/>
      </c>
    </row>
    <row r="54" spans="1:2">
      <c r="A54" t="str">
        <f>IF(Index!D31="Not Reported",Show!$B$27&amp;"T07.04 Rows{Z}@ForceFilingCode:false","")</f>
        <v/>
      </c>
      <c r="B54" t="str">
        <f>IF(Index!D31="Not Reported",Show!$B$27&amp; Show!$B$27&amp;"T07.04 Rows{Z}@ForceFilingCode:false","")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F3DC5-50B0-498C-9A2C-375AD1CDCC76}">
  <sheetPr codeName="Blad2"/>
  <dimension ref="A1:R263"/>
  <sheetViews>
    <sheetView workbookViewId="0"/>
  </sheetViews>
  <sheetFormatPr defaultRowHeight="15"/>
  <sheetData>
    <row r="1" spans="1:18">
      <c r="A1" t="s">
        <v>529</v>
      </c>
      <c r="B1" t="s">
        <v>529</v>
      </c>
      <c r="C1" t="s">
        <v>539</v>
      </c>
      <c r="D1" t="s">
        <v>542</v>
      </c>
      <c r="E1" t="s">
        <v>804</v>
      </c>
      <c r="F1" t="s">
        <v>819</v>
      </c>
      <c r="G1" t="s">
        <v>819</v>
      </c>
      <c r="H1" t="s">
        <v>821</v>
      </c>
      <c r="I1" t="s">
        <v>824</v>
      </c>
      <c r="J1" t="s">
        <v>830</v>
      </c>
      <c r="K1" t="s">
        <v>834</v>
      </c>
      <c r="L1" t="s">
        <v>839</v>
      </c>
      <c r="M1" t="s">
        <v>1019</v>
      </c>
      <c r="N1" t="s">
        <v>1019</v>
      </c>
      <c r="O1" t="s">
        <v>1020</v>
      </c>
      <c r="P1" t="s">
        <v>1020</v>
      </c>
      <c r="Q1" t="s">
        <v>1025</v>
      </c>
      <c r="R1" t="s">
        <v>1025</v>
      </c>
    </row>
    <row r="2" spans="1:18">
      <c r="A2" t="s">
        <v>530</v>
      </c>
      <c r="B2" t="s">
        <v>530</v>
      </c>
      <c r="C2" t="s">
        <v>540</v>
      </c>
      <c r="D2" t="s">
        <v>543</v>
      </c>
      <c r="E2" t="s">
        <v>530</v>
      </c>
      <c r="F2" t="s">
        <v>530</v>
      </c>
      <c r="G2" t="s">
        <v>530</v>
      </c>
      <c r="H2" t="s">
        <v>822</v>
      </c>
      <c r="I2" t="s">
        <v>825</v>
      </c>
      <c r="J2" t="s">
        <v>831</v>
      </c>
      <c r="K2" t="s">
        <v>835</v>
      </c>
      <c r="L2" t="s">
        <v>840</v>
      </c>
      <c r="M2" t="s">
        <v>530</v>
      </c>
      <c r="N2" t="s">
        <v>530</v>
      </c>
      <c r="O2" t="s">
        <v>530</v>
      </c>
      <c r="P2" t="s">
        <v>530</v>
      </c>
      <c r="Q2" t="s">
        <v>530</v>
      </c>
      <c r="R2" t="s">
        <v>530</v>
      </c>
    </row>
    <row r="3" spans="1:18">
      <c r="A3" t="s">
        <v>531</v>
      </c>
      <c r="B3" t="s">
        <v>531</v>
      </c>
      <c r="C3" t="s">
        <v>541</v>
      </c>
      <c r="D3" t="s">
        <v>544</v>
      </c>
      <c r="E3" t="s">
        <v>805</v>
      </c>
      <c r="F3" t="s">
        <v>531</v>
      </c>
      <c r="G3" t="s">
        <v>531</v>
      </c>
      <c r="H3" t="s">
        <v>823</v>
      </c>
      <c r="I3" t="s">
        <v>826</v>
      </c>
      <c r="J3" t="s">
        <v>832</v>
      </c>
      <c r="K3" t="s">
        <v>836</v>
      </c>
      <c r="L3" t="s">
        <v>841</v>
      </c>
      <c r="M3" t="s">
        <v>543</v>
      </c>
      <c r="N3" t="s">
        <v>543</v>
      </c>
      <c r="O3" t="s">
        <v>1021</v>
      </c>
      <c r="P3" t="s">
        <v>1021</v>
      </c>
      <c r="Q3" t="s">
        <v>1021</v>
      </c>
      <c r="R3" t="s">
        <v>1021</v>
      </c>
    </row>
    <row r="4" spans="1:18">
      <c r="A4" t="s">
        <v>532</v>
      </c>
      <c r="B4" t="s">
        <v>532</v>
      </c>
      <c r="D4" t="s">
        <v>545</v>
      </c>
      <c r="E4" t="s">
        <v>806</v>
      </c>
      <c r="F4" t="s">
        <v>532</v>
      </c>
      <c r="G4" t="s">
        <v>532</v>
      </c>
      <c r="I4" t="s">
        <v>827</v>
      </c>
      <c r="J4" t="s">
        <v>833</v>
      </c>
      <c r="K4" t="s">
        <v>837</v>
      </c>
      <c r="L4" t="s">
        <v>842</v>
      </c>
      <c r="M4" t="s">
        <v>544</v>
      </c>
      <c r="N4" t="s">
        <v>544</v>
      </c>
      <c r="O4" t="s">
        <v>1022</v>
      </c>
      <c r="P4" t="s">
        <v>1022</v>
      </c>
      <c r="Q4" t="s">
        <v>1022</v>
      </c>
      <c r="R4" t="s">
        <v>1022</v>
      </c>
    </row>
    <row r="5" spans="1:18">
      <c r="A5" t="s">
        <v>533</v>
      </c>
      <c r="B5" t="s">
        <v>533</v>
      </c>
      <c r="D5" t="s">
        <v>546</v>
      </c>
      <c r="E5" t="s">
        <v>807</v>
      </c>
      <c r="F5" t="s">
        <v>533</v>
      </c>
      <c r="G5" t="s">
        <v>533</v>
      </c>
      <c r="I5" t="s">
        <v>828</v>
      </c>
      <c r="J5" t="s">
        <v>538</v>
      </c>
      <c r="K5" t="s">
        <v>838</v>
      </c>
      <c r="L5" t="s">
        <v>843</v>
      </c>
      <c r="M5" t="s">
        <v>545</v>
      </c>
      <c r="N5" t="s">
        <v>545</v>
      </c>
      <c r="O5" t="s">
        <v>1023</v>
      </c>
      <c r="P5" t="s">
        <v>1023</v>
      </c>
      <c r="Q5" t="s">
        <v>1023</v>
      </c>
      <c r="R5" t="s">
        <v>1023</v>
      </c>
    </row>
    <row r="6" spans="1:18">
      <c r="A6" t="s">
        <v>534</v>
      </c>
      <c r="B6" t="s">
        <v>534</v>
      </c>
      <c r="D6" t="s">
        <v>547</v>
      </c>
      <c r="E6" t="s">
        <v>808</v>
      </c>
      <c r="F6" t="s">
        <v>534</v>
      </c>
      <c r="G6" t="s">
        <v>534</v>
      </c>
      <c r="I6" t="s">
        <v>829</v>
      </c>
      <c r="K6" t="s">
        <v>538</v>
      </c>
      <c r="L6" t="s">
        <v>844</v>
      </c>
      <c r="M6" t="s">
        <v>546</v>
      </c>
      <c r="N6" t="s">
        <v>546</v>
      </c>
      <c r="O6" t="s">
        <v>1024</v>
      </c>
      <c r="P6" t="s">
        <v>1024</v>
      </c>
    </row>
    <row r="7" spans="1:18">
      <c r="A7" t="s">
        <v>535</v>
      </c>
      <c r="B7" t="s">
        <v>535</v>
      </c>
      <c r="D7" t="s">
        <v>548</v>
      </c>
      <c r="E7" t="s">
        <v>809</v>
      </c>
      <c r="F7" t="s">
        <v>535</v>
      </c>
      <c r="G7" t="s">
        <v>535</v>
      </c>
      <c r="I7" t="s">
        <v>538</v>
      </c>
      <c r="L7" t="s">
        <v>845</v>
      </c>
      <c r="M7" t="s">
        <v>547</v>
      </c>
      <c r="N7" t="s">
        <v>547</v>
      </c>
    </row>
    <row r="8" spans="1:18">
      <c r="A8" t="s">
        <v>536</v>
      </c>
      <c r="B8" t="s">
        <v>536</v>
      </c>
      <c r="D8" t="s">
        <v>549</v>
      </c>
      <c r="E8" t="s">
        <v>810</v>
      </c>
      <c r="F8" t="s">
        <v>536</v>
      </c>
      <c r="G8" t="s">
        <v>536</v>
      </c>
      <c r="L8" t="s">
        <v>846</v>
      </c>
      <c r="M8" t="s">
        <v>548</v>
      </c>
      <c r="N8" t="s">
        <v>548</v>
      </c>
    </row>
    <row r="9" spans="1:18">
      <c r="A9" t="s">
        <v>537</v>
      </c>
      <c r="B9" t="s">
        <v>537</v>
      </c>
      <c r="D9" t="s">
        <v>550</v>
      </c>
      <c r="E9" t="s">
        <v>811</v>
      </c>
      <c r="F9" t="s">
        <v>537</v>
      </c>
      <c r="G9" t="s">
        <v>537</v>
      </c>
      <c r="L9" t="s">
        <v>847</v>
      </c>
      <c r="M9" t="s">
        <v>549</v>
      </c>
      <c r="N9" t="s">
        <v>549</v>
      </c>
    </row>
    <row r="10" spans="1:18">
      <c r="A10" t="s">
        <v>538</v>
      </c>
      <c r="B10" t="s">
        <v>538</v>
      </c>
      <c r="D10" t="s">
        <v>551</v>
      </c>
      <c r="E10" t="s">
        <v>812</v>
      </c>
      <c r="F10" t="s">
        <v>820</v>
      </c>
      <c r="G10" t="s">
        <v>820</v>
      </c>
      <c r="L10" t="s">
        <v>848</v>
      </c>
      <c r="M10" t="s">
        <v>550</v>
      </c>
      <c r="N10" t="s">
        <v>550</v>
      </c>
    </row>
    <row r="11" spans="1:18">
      <c r="D11" t="s">
        <v>552</v>
      </c>
      <c r="E11" t="s">
        <v>813</v>
      </c>
      <c r="F11" t="s">
        <v>538</v>
      </c>
      <c r="G11" t="s">
        <v>538</v>
      </c>
      <c r="L11" t="s">
        <v>849</v>
      </c>
      <c r="M11" t="s">
        <v>551</v>
      </c>
      <c r="N11" t="s">
        <v>551</v>
      </c>
    </row>
    <row r="12" spans="1:18">
      <c r="D12" t="s">
        <v>553</v>
      </c>
      <c r="E12" t="s">
        <v>814</v>
      </c>
      <c r="L12" t="s">
        <v>850</v>
      </c>
      <c r="M12" t="s">
        <v>552</v>
      </c>
      <c r="N12" t="s">
        <v>552</v>
      </c>
    </row>
    <row r="13" spans="1:18">
      <c r="D13" t="s">
        <v>554</v>
      </c>
      <c r="E13" t="s">
        <v>815</v>
      </c>
      <c r="L13" t="s">
        <v>851</v>
      </c>
      <c r="M13" t="s">
        <v>553</v>
      </c>
      <c r="N13" t="s">
        <v>553</v>
      </c>
    </row>
    <row r="14" spans="1:18">
      <c r="D14" t="s">
        <v>555</v>
      </c>
      <c r="E14" t="s">
        <v>816</v>
      </c>
      <c r="L14" t="s">
        <v>852</v>
      </c>
      <c r="M14" t="s">
        <v>554</v>
      </c>
      <c r="N14" t="s">
        <v>554</v>
      </c>
    </row>
    <row r="15" spans="1:18">
      <c r="D15" t="s">
        <v>556</v>
      </c>
      <c r="E15" t="s">
        <v>817</v>
      </c>
      <c r="L15" t="s">
        <v>853</v>
      </c>
      <c r="M15" t="s">
        <v>555</v>
      </c>
      <c r="N15" t="s">
        <v>555</v>
      </c>
    </row>
    <row r="16" spans="1:18">
      <c r="D16" t="s">
        <v>557</v>
      </c>
      <c r="E16" t="s">
        <v>818</v>
      </c>
      <c r="L16" t="s">
        <v>854</v>
      </c>
      <c r="M16" t="s">
        <v>556</v>
      </c>
      <c r="N16" t="s">
        <v>556</v>
      </c>
    </row>
    <row r="17" spans="4:14">
      <c r="D17" t="s">
        <v>558</v>
      </c>
      <c r="L17" t="s">
        <v>855</v>
      </c>
      <c r="M17" t="s">
        <v>557</v>
      </c>
      <c r="N17" t="s">
        <v>557</v>
      </c>
    </row>
    <row r="18" spans="4:14">
      <c r="D18" t="s">
        <v>559</v>
      </c>
      <c r="L18" t="s">
        <v>856</v>
      </c>
      <c r="M18" t="s">
        <v>558</v>
      </c>
      <c r="N18" t="s">
        <v>558</v>
      </c>
    </row>
    <row r="19" spans="4:14">
      <c r="D19" t="s">
        <v>560</v>
      </c>
      <c r="L19" t="s">
        <v>857</v>
      </c>
      <c r="M19" t="s">
        <v>559</v>
      </c>
      <c r="N19" t="s">
        <v>559</v>
      </c>
    </row>
    <row r="20" spans="4:14">
      <c r="D20" t="s">
        <v>561</v>
      </c>
      <c r="L20" t="s">
        <v>858</v>
      </c>
      <c r="M20" t="s">
        <v>560</v>
      </c>
      <c r="N20" t="s">
        <v>560</v>
      </c>
    </row>
    <row r="21" spans="4:14">
      <c r="D21" t="s">
        <v>562</v>
      </c>
      <c r="L21" t="s">
        <v>859</v>
      </c>
      <c r="M21" t="s">
        <v>561</v>
      </c>
      <c r="N21" t="s">
        <v>561</v>
      </c>
    </row>
    <row r="22" spans="4:14">
      <c r="D22" t="s">
        <v>563</v>
      </c>
      <c r="L22" t="s">
        <v>860</v>
      </c>
      <c r="M22" t="s">
        <v>562</v>
      </c>
      <c r="N22" t="s">
        <v>562</v>
      </c>
    </row>
    <row r="23" spans="4:14">
      <c r="D23" t="s">
        <v>564</v>
      </c>
      <c r="L23" t="s">
        <v>861</v>
      </c>
      <c r="M23" t="s">
        <v>563</v>
      </c>
      <c r="N23" t="s">
        <v>563</v>
      </c>
    </row>
    <row r="24" spans="4:14">
      <c r="D24" t="s">
        <v>565</v>
      </c>
      <c r="L24" t="s">
        <v>862</v>
      </c>
      <c r="M24" t="s">
        <v>564</v>
      </c>
      <c r="N24" t="s">
        <v>564</v>
      </c>
    </row>
    <row r="25" spans="4:14">
      <c r="D25" t="s">
        <v>566</v>
      </c>
      <c r="L25" t="s">
        <v>863</v>
      </c>
      <c r="M25" t="s">
        <v>565</v>
      </c>
      <c r="N25" t="s">
        <v>565</v>
      </c>
    </row>
    <row r="26" spans="4:14">
      <c r="D26" t="s">
        <v>567</v>
      </c>
      <c r="L26" t="s">
        <v>864</v>
      </c>
      <c r="M26" t="s">
        <v>566</v>
      </c>
      <c r="N26" t="s">
        <v>566</v>
      </c>
    </row>
    <row r="27" spans="4:14">
      <c r="D27" t="s">
        <v>568</v>
      </c>
      <c r="L27" t="s">
        <v>865</v>
      </c>
      <c r="M27" t="s">
        <v>567</v>
      </c>
      <c r="N27" t="s">
        <v>567</v>
      </c>
    </row>
    <row r="28" spans="4:14">
      <c r="D28" t="s">
        <v>569</v>
      </c>
      <c r="L28" t="s">
        <v>866</v>
      </c>
      <c r="M28" t="s">
        <v>568</v>
      </c>
      <c r="N28" t="s">
        <v>568</v>
      </c>
    </row>
    <row r="29" spans="4:14">
      <c r="D29" t="s">
        <v>570</v>
      </c>
      <c r="L29" t="s">
        <v>867</v>
      </c>
      <c r="M29" t="s">
        <v>569</v>
      </c>
      <c r="N29" t="s">
        <v>569</v>
      </c>
    </row>
    <row r="30" spans="4:14">
      <c r="D30" t="s">
        <v>571</v>
      </c>
      <c r="L30" t="s">
        <v>868</v>
      </c>
      <c r="M30" t="s">
        <v>570</v>
      </c>
      <c r="N30" t="s">
        <v>570</v>
      </c>
    </row>
    <row r="31" spans="4:14">
      <c r="D31" t="s">
        <v>572</v>
      </c>
      <c r="L31" t="s">
        <v>869</v>
      </c>
      <c r="M31" t="s">
        <v>571</v>
      </c>
      <c r="N31" t="s">
        <v>571</v>
      </c>
    </row>
    <row r="32" spans="4:14">
      <c r="D32" t="s">
        <v>573</v>
      </c>
      <c r="L32" t="s">
        <v>870</v>
      </c>
      <c r="M32" t="s">
        <v>572</v>
      </c>
      <c r="N32" t="s">
        <v>572</v>
      </c>
    </row>
    <row r="33" spans="4:14">
      <c r="D33" t="s">
        <v>574</v>
      </c>
      <c r="L33" t="s">
        <v>871</v>
      </c>
      <c r="M33" t="s">
        <v>573</v>
      </c>
      <c r="N33" t="s">
        <v>573</v>
      </c>
    </row>
    <row r="34" spans="4:14">
      <c r="D34" t="s">
        <v>575</v>
      </c>
      <c r="L34" t="s">
        <v>872</v>
      </c>
      <c r="M34" t="s">
        <v>574</v>
      </c>
      <c r="N34" t="s">
        <v>574</v>
      </c>
    </row>
    <row r="35" spans="4:14">
      <c r="D35" t="s">
        <v>576</v>
      </c>
      <c r="L35" t="s">
        <v>873</v>
      </c>
      <c r="M35" t="s">
        <v>575</v>
      </c>
      <c r="N35" t="s">
        <v>575</v>
      </c>
    </row>
    <row r="36" spans="4:14">
      <c r="D36" t="s">
        <v>577</v>
      </c>
      <c r="L36" t="s">
        <v>874</v>
      </c>
      <c r="M36" t="s">
        <v>576</v>
      </c>
      <c r="N36" t="s">
        <v>576</v>
      </c>
    </row>
    <row r="37" spans="4:14">
      <c r="D37" t="s">
        <v>578</v>
      </c>
      <c r="L37" t="s">
        <v>875</v>
      </c>
      <c r="M37" t="s">
        <v>577</v>
      </c>
      <c r="N37" t="s">
        <v>577</v>
      </c>
    </row>
    <row r="38" spans="4:14">
      <c r="D38" t="s">
        <v>579</v>
      </c>
      <c r="L38" t="s">
        <v>876</v>
      </c>
      <c r="M38" t="s">
        <v>578</v>
      </c>
      <c r="N38" t="s">
        <v>578</v>
      </c>
    </row>
    <row r="39" spans="4:14">
      <c r="D39" t="s">
        <v>580</v>
      </c>
      <c r="L39" t="s">
        <v>877</v>
      </c>
      <c r="M39" t="s">
        <v>579</v>
      </c>
      <c r="N39" t="s">
        <v>579</v>
      </c>
    </row>
    <row r="40" spans="4:14">
      <c r="D40" t="s">
        <v>581</v>
      </c>
      <c r="L40" t="s">
        <v>878</v>
      </c>
      <c r="M40" t="s">
        <v>580</v>
      </c>
      <c r="N40" t="s">
        <v>580</v>
      </c>
    </row>
    <row r="41" spans="4:14">
      <c r="D41" t="s">
        <v>582</v>
      </c>
      <c r="L41" t="s">
        <v>879</v>
      </c>
      <c r="M41" t="s">
        <v>581</v>
      </c>
      <c r="N41" t="s">
        <v>581</v>
      </c>
    </row>
    <row r="42" spans="4:14">
      <c r="D42" t="s">
        <v>583</v>
      </c>
      <c r="L42" t="s">
        <v>880</v>
      </c>
      <c r="M42" t="s">
        <v>582</v>
      </c>
      <c r="N42" t="s">
        <v>582</v>
      </c>
    </row>
    <row r="43" spans="4:14">
      <c r="D43" t="s">
        <v>584</v>
      </c>
      <c r="L43" t="s">
        <v>881</v>
      </c>
      <c r="M43" t="s">
        <v>583</v>
      </c>
      <c r="N43" t="s">
        <v>583</v>
      </c>
    </row>
    <row r="44" spans="4:14">
      <c r="D44" t="s">
        <v>585</v>
      </c>
      <c r="L44" t="s">
        <v>882</v>
      </c>
      <c r="M44" t="s">
        <v>584</v>
      </c>
      <c r="N44" t="s">
        <v>584</v>
      </c>
    </row>
    <row r="45" spans="4:14">
      <c r="D45" t="s">
        <v>586</v>
      </c>
      <c r="L45" t="s">
        <v>883</v>
      </c>
      <c r="M45" t="s">
        <v>585</v>
      </c>
      <c r="N45" t="s">
        <v>585</v>
      </c>
    </row>
    <row r="46" spans="4:14">
      <c r="D46" t="s">
        <v>587</v>
      </c>
      <c r="L46" t="s">
        <v>884</v>
      </c>
      <c r="M46" t="s">
        <v>586</v>
      </c>
      <c r="N46" t="s">
        <v>586</v>
      </c>
    </row>
    <row r="47" spans="4:14">
      <c r="D47" t="s">
        <v>588</v>
      </c>
      <c r="L47" t="s">
        <v>885</v>
      </c>
      <c r="M47" t="s">
        <v>587</v>
      </c>
      <c r="N47" t="s">
        <v>587</v>
      </c>
    </row>
    <row r="48" spans="4:14">
      <c r="D48" t="s">
        <v>589</v>
      </c>
      <c r="L48" t="s">
        <v>886</v>
      </c>
      <c r="M48" t="s">
        <v>588</v>
      </c>
      <c r="N48" t="s">
        <v>588</v>
      </c>
    </row>
    <row r="49" spans="4:14">
      <c r="D49" t="s">
        <v>590</v>
      </c>
      <c r="L49" t="s">
        <v>887</v>
      </c>
      <c r="M49" t="s">
        <v>589</v>
      </c>
      <c r="N49" t="s">
        <v>589</v>
      </c>
    </row>
    <row r="50" spans="4:14">
      <c r="D50" t="s">
        <v>591</v>
      </c>
      <c r="L50" t="s">
        <v>888</v>
      </c>
      <c r="M50" t="s">
        <v>590</v>
      </c>
      <c r="N50" t="s">
        <v>590</v>
      </c>
    </row>
    <row r="51" spans="4:14">
      <c r="D51" t="s">
        <v>592</v>
      </c>
      <c r="L51" t="s">
        <v>889</v>
      </c>
      <c r="M51" t="s">
        <v>591</v>
      </c>
      <c r="N51" t="s">
        <v>591</v>
      </c>
    </row>
    <row r="52" spans="4:14">
      <c r="D52" t="s">
        <v>593</v>
      </c>
      <c r="L52" t="s">
        <v>890</v>
      </c>
      <c r="M52" t="s">
        <v>592</v>
      </c>
      <c r="N52" t="s">
        <v>592</v>
      </c>
    </row>
    <row r="53" spans="4:14">
      <c r="D53" t="s">
        <v>594</v>
      </c>
      <c r="L53" t="s">
        <v>891</v>
      </c>
      <c r="M53" t="s">
        <v>593</v>
      </c>
      <c r="N53" t="s">
        <v>593</v>
      </c>
    </row>
    <row r="54" spans="4:14">
      <c r="D54" t="s">
        <v>595</v>
      </c>
      <c r="L54" t="s">
        <v>892</v>
      </c>
      <c r="M54" t="s">
        <v>594</v>
      </c>
      <c r="N54" t="s">
        <v>594</v>
      </c>
    </row>
    <row r="55" spans="4:14">
      <c r="D55" t="s">
        <v>596</v>
      </c>
      <c r="L55" t="s">
        <v>893</v>
      </c>
      <c r="M55" t="s">
        <v>595</v>
      </c>
      <c r="N55" t="s">
        <v>595</v>
      </c>
    </row>
    <row r="56" spans="4:14">
      <c r="D56" t="s">
        <v>597</v>
      </c>
      <c r="L56" t="s">
        <v>894</v>
      </c>
      <c r="M56" t="s">
        <v>596</v>
      </c>
      <c r="N56" t="s">
        <v>596</v>
      </c>
    </row>
    <row r="57" spans="4:14">
      <c r="D57" t="s">
        <v>598</v>
      </c>
      <c r="L57" t="s">
        <v>895</v>
      </c>
      <c r="M57" t="s">
        <v>597</v>
      </c>
      <c r="N57" t="s">
        <v>597</v>
      </c>
    </row>
    <row r="58" spans="4:14">
      <c r="D58" t="s">
        <v>599</v>
      </c>
      <c r="L58" t="s">
        <v>896</v>
      </c>
      <c r="M58" t="s">
        <v>598</v>
      </c>
      <c r="N58" t="s">
        <v>598</v>
      </c>
    </row>
    <row r="59" spans="4:14">
      <c r="D59" t="s">
        <v>600</v>
      </c>
      <c r="L59" t="s">
        <v>897</v>
      </c>
      <c r="M59" t="s">
        <v>599</v>
      </c>
      <c r="N59" t="s">
        <v>599</v>
      </c>
    </row>
    <row r="60" spans="4:14">
      <c r="D60" t="s">
        <v>601</v>
      </c>
      <c r="L60" t="s">
        <v>898</v>
      </c>
      <c r="M60" t="s">
        <v>600</v>
      </c>
      <c r="N60" t="s">
        <v>600</v>
      </c>
    </row>
    <row r="61" spans="4:14">
      <c r="D61" t="s">
        <v>602</v>
      </c>
      <c r="L61" t="s">
        <v>899</v>
      </c>
      <c r="M61" t="s">
        <v>601</v>
      </c>
      <c r="N61" t="s">
        <v>601</v>
      </c>
    </row>
    <row r="62" spans="4:14">
      <c r="D62" t="s">
        <v>603</v>
      </c>
      <c r="L62" t="s">
        <v>900</v>
      </c>
      <c r="M62" t="s">
        <v>602</v>
      </c>
      <c r="N62" t="s">
        <v>602</v>
      </c>
    </row>
    <row r="63" spans="4:14">
      <c r="D63" t="s">
        <v>604</v>
      </c>
      <c r="L63" t="s">
        <v>901</v>
      </c>
      <c r="M63" t="s">
        <v>603</v>
      </c>
      <c r="N63" t="s">
        <v>603</v>
      </c>
    </row>
    <row r="64" spans="4:14">
      <c r="D64" t="s">
        <v>605</v>
      </c>
      <c r="L64" t="s">
        <v>902</v>
      </c>
      <c r="M64" t="s">
        <v>604</v>
      </c>
      <c r="N64" t="s">
        <v>604</v>
      </c>
    </row>
    <row r="65" spans="4:14">
      <c r="D65" t="s">
        <v>606</v>
      </c>
      <c r="L65" t="s">
        <v>903</v>
      </c>
      <c r="M65" t="s">
        <v>605</v>
      </c>
      <c r="N65" t="s">
        <v>605</v>
      </c>
    </row>
    <row r="66" spans="4:14">
      <c r="D66" t="s">
        <v>607</v>
      </c>
      <c r="L66" t="s">
        <v>904</v>
      </c>
      <c r="M66" t="s">
        <v>606</v>
      </c>
      <c r="N66" t="s">
        <v>606</v>
      </c>
    </row>
    <row r="67" spans="4:14">
      <c r="D67" t="s">
        <v>608</v>
      </c>
      <c r="L67" t="s">
        <v>905</v>
      </c>
      <c r="M67" t="s">
        <v>607</v>
      </c>
      <c r="N67" t="s">
        <v>607</v>
      </c>
    </row>
    <row r="68" spans="4:14">
      <c r="D68" t="s">
        <v>609</v>
      </c>
      <c r="L68" t="s">
        <v>906</v>
      </c>
      <c r="M68" t="s">
        <v>608</v>
      </c>
      <c r="N68" t="s">
        <v>608</v>
      </c>
    </row>
    <row r="69" spans="4:14">
      <c r="D69" t="s">
        <v>610</v>
      </c>
      <c r="L69" t="s">
        <v>907</v>
      </c>
      <c r="M69" t="s">
        <v>609</v>
      </c>
      <c r="N69" t="s">
        <v>609</v>
      </c>
    </row>
    <row r="70" spans="4:14">
      <c r="D70" t="s">
        <v>611</v>
      </c>
      <c r="L70" t="s">
        <v>908</v>
      </c>
      <c r="M70" t="s">
        <v>610</v>
      </c>
      <c r="N70" t="s">
        <v>610</v>
      </c>
    </row>
    <row r="71" spans="4:14">
      <c r="D71" t="s">
        <v>612</v>
      </c>
      <c r="L71" t="s">
        <v>909</v>
      </c>
      <c r="M71" t="s">
        <v>611</v>
      </c>
      <c r="N71" t="s">
        <v>611</v>
      </c>
    </row>
    <row r="72" spans="4:14">
      <c r="D72" t="s">
        <v>613</v>
      </c>
      <c r="L72" t="s">
        <v>910</v>
      </c>
      <c r="M72" t="s">
        <v>612</v>
      </c>
      <c r="N72" t="s">
        <v>612</v>
      </c>
    </row>
    <row r="73" spans="4:14">
      <c r="D73" t="s">
        <v>614</v>
      </c>
      <c r="L73" t="s">
        <v>911</v>
      </c>
      <c r="M73" t="s">
        <v>613</v>
      </c>
      <c r="N73" t="s">
        <v>613</v>
      </c>
    </row>
    <row r="74" spans="4:14">
      <c r="D74" t="s">
        <v>615</v>
      </c>
      <c r="L74" t="s">
        <v>912</v>
      </c>
      <c r="M74" t="s">
        <v>614</v>
      </c>
      <c r="N74" t="s">
        <v>614</v>
      </c>
    </row>
    <row r="75" spans="4:14">
      <c r="D75" t="s">
        <v>616</v>
      </c>
      <c r="L75" t="s">
        <v>913</v>
      </c>
      <c r="M75" t="s">
        <v>615</v>
      </c>
      <c r="N75" t="s">
        <v>615</v>
      </c>
    </row>
    <row r="76" spans="4:14">
      <c r="D76" t="s">
        <v>617</v>
      </c>
      <c r="L76" t="s">
        <v>914</v>
      </c>
      <c r="M76" t="s">
        <v>616</v>
      </c>
      <c r="N76" t="s">
        <v>616</v>
      </c>
    </row>
    <row r="77" spans="4:14">
      <c r="D77" t="s">
        <v>618</v>
      </c>
      <c r="L77" t="s">
        <v>915</v>
      </c>
      <c r="M77" t="s">
        <v>617</v>
      </c>
      <c r="N77" t="s">
        <v>617</v>
      </c>
    </row>
    <row r="78" spans="4:14">
      <c r="D78" t="s">
        <v>619</v>
      </c>
      <c r="L78" t="s">
        <v>916</v>
      </c>
      <c r="M78" t="s">
        <v>618</v>
      </c>
      <c r="N78" t="s">
        <v>618</v>
      </c>
    </row>
    <row r="79" spans="4:14">
      <c r="D79" t="s">
        <v>620</v>
      </c>
      <c r="L79" t="s">
        <v>917</v>
      </c>
      <c r="M79" t="s">
        <v>619</v>
      </c>
      <c r="N79" t="s">
        <v>619</v>
      </c>
    </row>
    <row r="80" spans="4:14">
      <c r="D80" t="s">
        <v>621</v>
      </c>
      <c r="L80" t="s">
        <v>918</v>
      </c>
      <c r="M80" t="s">
        <v>620</v>
      </c>
      <c r="N80" t="s">
        <v>620</v>
      </c>
    </row>
    <row r="81" spans="4:14">
      <c r="D81" t="s">
        <v>622</v>
      </c>
      <c r="L81" t="s">
        <v>919</v>
      </c>
      <c r="M81" t="s">
        <v>621</v>
      </c>
      <c r="N81" t="s">
        <v>621</v>
      </c>
    </row>
    <row r="82" spans="4:14">
      <c r="D82" t="s">
        <v>623</v>
      </c>
      <c r="L82" t="s">
        <v>920</v>
      </c>
      <c r="M82" t="s">
        <v>622</v>
      </c>
      <c r="N82" t="s">
        <v>622</v>
      </c>
    </row>
    <row r="83" spans="4:14">
      <c r="D83" t="s">
        <v>624</v>
      </c>
      <c r="L83" t="s">
        <v>921</v>
      </c>
      <c r="M83" t="s">
        <v>623</v>
      </c>
      <c r="N83" t="s">
        <v>623</v>
      </c>
    </row>
    <row r="84" spans="4:14">
      <c r="D84" t="s">
        <v>625</v>
      </c>
      <c r="L84" t="s">
        <v>922</v>
      </c>
      <c r="M84" t="s">
        <v>624</v>
      </c>
      <c r="N84" t="s">
        <v>624</v>
      </c>
    </row>
    <row r="85" spans="4:14">
      <c r="D85" t="s">
        <v>626</v>
      </c>
      <c r="L85" t="s">
        <v>923</v>
      </c>
      <c r="M85" t="s">
        <v>625</v>
      </c>
      <c r="N85" t="s">
        <v>625</v>
      </c>
    </row>
    <row r="86" spans="4:14">
      <c r="D86" t="s">
        <v>627</v>
      </c>
      <c r="L86" t="s">
        <v>924</v>
      </c>
      <c r="M86" t="s">
        <v>626</v>
      </c>
      <c r="N86" t="s">
        <v>626</v>
      </c>
    </row>
    <row r="87" spans="4:14">
      <c r="D87" t="s">
        <v>628</v>
      </c>
      <c r="L87" t="s">
        <v>925</v>
      </c>
      <c r="M87" t="s">
        <v>627</v>
      </c>
      <c r="N87" t="s">
        <v>627</v>
      </c>
    </row>
    <row r="88" spans="4:14">
      <c r="D88" t="s">
        <v>629</v>
      </c>
      <c r="L88" t="s">
        <v>926</v>
      </c>
      <c r="M88" t="s">
        <v>628</v>
      </c>
      <c r="N88" t="s">
        <v>628</v>
      </c>
    </row>
    <row r="89" spans="4:14">
      <c r="D89" t="s">
        <v>630</v>
      </c>
      <c r="L89" t="s">
        <v>927</v>
      </c>
      <c r="M89" t="s">
        <v>629</v>
      </c>
      <c r="N89" t="s">
        <v>629</v>
      </c>
    </row>
    <row r="90" spans="4:14">
      <c r="D90" t="s">
        <v>631</v>
      </c>
      <c r="L90" t="s">
        <v>928</v>
      </c>
      <c r="M90" t="s">
        <v>630</v>
      </c>
      <c r="N90" t="s">
        <v>630</v>
      </c>
    </row>
    <row r="91" spans="4:14">
      <c r="D91" t="s">
        <v>632</v>
      </c>
      <c r="L91" t="s">
        <v>929</v>
      </c>
      <c r="M91" t="s">
        <v>631</v>
      </c>
      <c r="N91" t="s">
        <v>631</v>
      </c>
    </row>
    <row r="92" spans="4:14">
      <c r="D92" t="s">
        <v>633</v>
      </c>
      <c r="L92" t="s">
        <v>930</v>
      </c>
      <c r="M92" t="s">
        <v>632</v>
      </c>
      <c r="N92" t="s">
        <v>632</v>
      </c>
    </row>
    <row r="93" spans="4:14">
      <c r="D93" t="s">
        <v>634</v>
      </c>
      <c r="L93" t="s">
        <v>931</v>
      </c>
      <c r="M93" t="s">
        <v>633</v>
      </c>
      <c r="N93" t="s">
        <v>633</v>
      </c>
    </row>
    <row r="94" spans="4:14">
      <c r="D94" t="s">
        <v>635</v>
      </c>
      <c r="L94" t="s">
        <v>932</v>
      </c>
      <c r="M94" t="s">
        <v>634</v>
      </c>
      <c r="N94" t="s">
        <v>634</v>
      </c>
    </row>
    <row r="95" spans="4:14">
      <c r="D95" t="s">
        <v>636</v>
      </c>
      <c r="L95" t="s">
        <v>933</v>
      </c>
      <c r="M95" t="s">
        <v>635</v>
      </c>
      <c r="N95" t="s">
        <v>635</v>
      </c>
    </row>
    <row r="96" spans="4:14">
      <c r="D96" t="s">
        <v>637</v>
      </c>
      <c r="L96" t="s">
        <v>934</v>
      </c>
      <c r="M96" t="s">
        <v>636</v>
      </c>
      <c r="N96" t="s">
        <v>636</v>
      </c>
    </row>
    <row r="97" spans="4:14">
      <c r="D97" t="s">
        <v>638</v>
      </c>
      <c r="L97" t="s">
        <v>935</v>
      </c>
      <c r="M97" t="s">
        <v>637</v>
      </c>
      <c r="N97" t="s">
        <v>637</v>
      </c>
    </row>
    <row r="98" spans="4:14">
      <c r="D98" t="s">
        <v>639</v>
      </c>
      <c r="L98" t="s">
        <v>936</v>
      </c>
      <c r="M98" t="s">
        <v>638</v>
      </c>
      <c r="N98" t="s">
        <v>638</v>
      </c>
    </row>
    <row r="99" spans="4:14">
      <c r="D99" t="s">
        <v>640</v>
      </c>
      <c r="L99" t="s">
        <v>937</v>
      </c>
      <c r="M99" t="s">
        <v>639</v>
      </c>
      <c r="N99" t="s">
        <v>639</v>
      </c>
    </row>
    <row r="100" spans="4:14">
      <c r="D100" t="s">
        <v>641</v>
      </c>
      <c r="L100" t="s">
        <v>938</v>
      </c>
      <c r="M100" t="s">
        <v>640</v>
      </c>
      <c r="N100" t="s">
        <v>640</v>
      </c>
    </row>
    <row r="101" spans="4:14">
      <c r="D101" t="s">
        <v>642</v>
      </c>
      <c r="L101" t="s">
        <v>939</v>
      </c>
      <c r="M101" t="s">
        <v>641</v>
      </c>
      <c r="N101" t="s">
        <v>641</v>
      </c>
    </row>
    <row r="102" spans="4:14">
      <c r="D102" t="s">
        <v>643</v>
      </c>
      <c r="L102" t="s">
        <v>940</v>
      </c>
      <c r="M102" t="s">
        <v>642</v>
      </c>
      <c r="N102" t="s">
        <v>642</v>
      </c>
    </row>
    <row r="103" spans="4:14">
      <c r="D103" t="s">
        <v>644</v>
      </c>
      <c r="L103" t="s">
        <v>941</v>
      </c>
      <c r="M103" t="s">
        <v>643</v>
      </c>
      <c r="N103" t="s">
        <v>643</v>
      </c>
    </row>
    <row r="104" spans="4:14">
      <c r="D104" t="s">
        <v>645</v>
      </c>
      <c r="L104" t="s">
        <v>942</v>
      </c>
      <c r="M104" t="s">
        <v>644</v>
      </c>
      <c r="N104" t="s">
        <v>644</v>
      </c>
    </row>
    <row r="105" spans="4:14">
      <c r="D105" t="s">
        <v>646</v>
      </c>
      <c r="L105" t="s">
        <v>943</v>
      </c>
      <c r="M105" t="s">
        <v>645</v>
      </c>
      <c r="N105" t="s">
        <v>645</v>
      </c>
    </row>
    <row r="106" spans="4:14">
      <c r="D106" t="s">
        <v>647</v>
      </c>
      <c r="L106" t="s">
        <v>944</v>
      </c>
      <c r="M106" t="s">
        <v>646</v>
      </c>
      <c r="N106" t="s">
        <v>646</v>
      </c>
    </row>
    <row r="107" spans="4:14">
      <c r="D107" t="s">
        <v>648</v>
      </c>
      <c r="L107" t="s">
        <v>945</v>
      </c>
      <c r="M107" t="s">
        <v>647</v>
      </c>
      <c r="N107" t="s">
        <v>647</v>
      </c>
    </row>
    <row r="108" spans="4:14">
      <c r="D108" t="s">
        <v>649</v>
      </c>
      <c r="L108" t="s">
        <v>946</v>
      </c>
      <c r="M108" t="s">
        <v>648</v>
      </c>
      <c r="N108" t="s">
        <v>648</v>
      </c>
    </row>
    <row r="109" spans="4:14">
      <c r="D109" t="s">
        <v>650</v>
      </c>
      <c r="L109" t="s">
        <v>947</v>
      </c>
      <c r="M109" t="s">
        <v>649</v>
      </c>
      <c r="N109" t="s">
        <v>649</v>
      </c>
    </row>
    <row r="110" spans="4:14">
      <c r="D110" t="s">
        <v>651</v>
      </c>
      <c r="L110" t="s">
        <v>948</v>
      </c>
      <c r="M110" t="s">
        <v>650</v>
      </c>
      <c r="N110" t="s">
        <v>650</v>
      </c>
    </row>
    <row r="111" spans="4:14">
      <c r="D111" t="s">
        <v>652</v>
      </c>
      <c r="L111" t="s">
        <v>949</v>
      </c>
      <c r="M111" t="s">
        <v>651</v>
      </c>
      <c r="N111" t="s">
        <v>651</v>
      </c>
    </row>
    <row r="112" spans="4:14">
      <c r="D112" t="s">
        <v>653</v>
      </c>
      <c r="L112" t="s">
        <v>950</v>
      </c>
      <c r="M112" t="s">
        <v>652</v>
      </c>
      <c r="N112" t="s">
        <v>652</v>
      </c>
    </row>
    <row r="113" spans="4:14">
      <c r="D113" t="s">
        <v>654</v>
      </c>
      <c r="L113" t="s">
        <v>951</v>
      </c>
      <c r="M113" t="s">
        <v>653</v>
      </c>
      <c r="N113" t="s">
        <v>653</v>
      </c>
    </row>
    <row r="114" spans="4:14">
      <c r="D114" t="s">
        <v>655</v>
      </c>
      <c r="L114" t="s">
        <v>952</v>
      </c>
      <c r="M114" t="s">
        <v>654</v>
      </c>
      <c r="N114" t="s">
        <v>654</v>
      </c>
    </row>
    <row r="115" spans="4:14">
      <c r="D115" t="s">
        <v>656</v>
      </c>
      <c r="L115" t="s">
        <v>953</v>
      </c>
      <c r="M115" t="s">
        <v>655</v>
      </c>
      <c r="N115" t="s">
        <v>655</v>
      </c>
    </row>
    <row r="116" spans="4:14">
      <c r="D116" t="s">
        <v>657</v>
      </c>
      <c r="L116" t="s">
        <v>954</v>
      </c>
      <c r="M116" t="s">
        <v>656</v>
      </c>
      <c r="N116" t="s">
        <v>656</v>
      </c>
    </row>
    <row r="117" spans="4:14">
      <c r="D117" t="s">
        <v>658</v>
      </c>
      <c r="L117" t="s">
        <v>955</v>
      </c>
      <c r="M117" t="s">
        <v>657</v>
      </c>
      <c r="N117" t="s">
        <v>657</v>
      </c>
    </row>
    <row r="118" spans="4:14">
      <c r="D118" t="s">
        <v>659</v>
      </c>
      <c r="L118" t="s">
        <v>956</v>
      </c>
      <c r="M118" t="s">
        <v>658</v>
      </c>
      <c r="N118" t="s">
        <v>658</v>
      </c>
    </row>
    <row r="119" spans="4:14">
      <c r="D119" t="s">
        <v>660</v>
      </c>
      <c r="L119" t="s">
        <v>957</v>
      </c>
      <c r="M119" t="s">
        <v>659</v>
      </c>
      <c r="N119" t="s">
        <v>659</v>
      </c>
    </row>
    <row r="120" spans="4:14">
      <c r="D120" t="s">
        <v>661</v>
      </c>
      <c r="L120" t="s">
        <v>958</v>
      </c>
      <c r="M120" t="s">
        <v>660</v>
      </c>
      <c r="N120" t="s">
        <v>660</v>
      </c>
    </row>
    <row r="121" spans="4:14">
      <c r="D121" t="s">
        <v>662</v>
      </c>
      <c r="L121" t="s">
        <v>959</v>
      </c>
      <c r="M121" t="s">
        <v>661</v>
      </c>
      <c r="N121" t="s">
        <v>661</v>
      </c>
    </row>
    <row r="122" spans="4:14">
      <c r="D122" t="s">
        <v>663</v>
      </c>
      <c r="L122" t="s">
        <v>960</v>
      </c>
      <c r="M122" t="s">
        <v>662</v>
      </c>
      <c r="N122" t="s">
        <v>662</v>
      </c>
    </row>
    <row r="123" spans="4:14">
      <c r="D123" t="s">
        <v>664</v>
      </c>
      <c r="L123" t="s">
        <v>961</v>
      </c>
      <c r="M123" t="s">
        <v>663</v>
      </c>
      <c r="N123" t="s">
        <v>663</v>
      </c>
    </row>
    <row r="124" spans="4:14">
      <c r="D124" t="s">
        <v>665</v>
      </c>
      <c r="L124" t="s">
        <v>962</v>
      </c>
      <c r="M124" t="s">
        <v>664</v>
      </c>
      <c r="N124" t="s">
        <v>664</v>
      </c>
    </row>
    <row r="125" spans="4:14">
      <c r="D125" t="s">
        <v>666</v>
      </c>
      <c r="L125" t="s">
        <v>963</v>
      </c>
      <c r="M125" t="s">
        <v>665</v>
      </c>
      <c r="N125" t="s">
        <v>665</v>
      </c>
    </row>
    <row r="126" spans="4:14">
      <c r="D126" t="s">
        <v>667</v>
      </c>
      <c r="L126" t="s">
        <v>964</v>
      </c>
      <c r="M126" t="s">
        <v>666</v>
      </c>
      <c r="N126" t="s">
        <v>666</v>
      </c>
    </row>
    <row r="127" spans="4:14">
      <c r="D127" t="s">
        <v>668</v>
      </c>
      <c r="L127" t="s">
        <v>965</v>
      </c>
      <c r="M127" t="s">
        <v>667</v>
      </c>
      <c r="N127" t="s">
        <v>667</v>
      </c>
    </row>
    <row r="128" spans="4:14">
      <c r="D128" t="s">
        <v>669</v>
      </c>
      <c r="L128" t="s">
        <v>966</v>
      </c>
      <c r="M128" t="s">
        <v>668</v>
      </c>
      <c r="N128" t="s">
        <v>668</v>
      </c>
    </row>
    <row r="129" spans="4:14">
      <c r="D129" t="s">
        <v>670</v>
      </c>
      <c r="L129" t="s">
        <v>967</v>
      </c>
      <c r="M129" t="s">
        <v>669</v>
      </c>
      <c r="N129" t="s">
        <v>669</v>
      </c>
    </row>
    <row r="130" spans="4:14">
      <c r="D130" t="s">
        <v>671</v>
      </c>
      <c r="L130" t="s">
        <v>968</v>
      </c>
      <c r="M130" t="s">
        <v>670</v>
      </c>
      <c r="N130" t="s">
        <v>670</v>
      </c>
    </row>
    <row r="131" spans="4:14">
      <c r="D131" t="s">
        <v>672</v>
      </c>
      <c r="L131" t="s">
        <v>969</v>
      </c>
      <c r="M131" t="s">
        <v>671</v>
      </c>
      <c r="N131" t="s">
        <v>671</v>
      </c>
    </row>
    <row r="132" spans="4:14">
      <c r="D132" t="s">
        <v>673</v>
      </c>
      <c r="L132" t="s">
        <v>970</v>
      </c>
      <c r="M132" t="s">
        <v>672</v>
      </c>
      <c r="N132" t="s">
        <v>672</v>
      </c>
    </row>
    <row r="133" spans="4:14">
      <c r="D133" t="s">
        <v>674</v>
      </c>
      <c r="L133" t="s">
        <v>971</v>
      </c>
      <c r="M133" t="s">
        <v>673</v>
      </c>
      <c r="N133" t="s">
        <v>673</v>
      </c>
    </row>
    <row r="134" spans="4:14">
      <c r="D134" t="s">
        <v>675</v>
      </c>
      <c r="L134" t="s">
        <v>972</v>
      </c>
      <c r="M134" t="s">
        <v>674</v>
      </c>
      <c r="N134" t="s">
        <v>674</v>
      </c>
    </row>
    <row r="135" spans="4:14">
      <c r="D135" t="s">
        <v>676</v>
      </c>
      <c r="L135" t="s">
        <v>973</v>
      </c>
      <c r="M135" t="s">
        <v>675</v>
      </c>
      <c r="N135" t="s">
        <v>675</v>
      </c>
    </row>
    <row r="136" spans="4:14">
      <c r="D136" t="s">
        <v>677</v>
      </c>
      <c r="L136" t="s">
        <v>974</v>
      </c>
      <c r="M136" t="s">
        <v>676</v>
      </c>
      <c r="N136" t="s">
        <v>676</v>
      </c>
    </row>
    <row r="137" spans="4:14">
      <c r="D137" t="s">
        <v>678</v>
      </c>
      <c r="L137" t="s">
        <v>975</v>
      </c>
      <c r="M137" t="s">
        <v>677</v>
      </c>
      <c r="N137" t="s">
        <v>677</v>
      </c>
    </row>
    <row r="138" spans="4:14">
      <c r="D138" t="s">
        <v>679</v>
      </c>
      <c r="L138" t="s">
        <v>976</v>
      </c>
      <c r="M138" t="s">
        <v>678</v>
      </c>
      <c r="N138" t="s">
        <v>678</v>
      </c>
    </row>
    <row r="139" spans="4:14">
      <c r="D139" t="s">
        <v>680</v>
      </c>
      <c r="L139" t="s">
        <v>977</v>
      </c>
      <c r="M139" t="s">
        <v>679</v>
      </c>
      <c r="N139" t="s">
        <v>679</v>
      </c>
    </row>
    <row r="140" spans="4:14">
      <c r="D140" t="s">
        <v>681</v>
      </c>
      <c r="L140" t="s">
        <v>978</v>
      </c>
      <c r="M140" t="s">
        <v>680</v>
      </c>
      <c r="N140" t="s">
        <v>680</v>
      </c>
    </row>
    <row r="141" spans="4:14">
      <c r="D141" t="s">
        <v>682</v>
      </c>
      <c r="L141" t="s">
        <v>979</v>
      </c>
      <c r="M141" t="s">
        <v>681</v>
      </c>
      <c r="N141" t="s">
        <v>681</v>
      </c>
    </row>
    <row r="142" spans="4:14">
      <c r="D142" t="s">
        <v>683</v>
      </c>
      <c r="L142" t="s">
        <v>980</v>
      </c>
      <c r="M142" t="s">
        <v>682</v>
      </c>
      <c r="N142" t="s">
        <v>682</v>
      </c>
    </row>
    <row r="143" spans="4:14">
      <c r="D143" t="s">
        <v>684</v>
      </c>
      <c r="L143" t="s">
        <v>981</v>
      </c>
      <c r="M143" t="s">
        <v>683</v>
      </c>
      <c r="N143" t="s">
        <v>683</v>
      </c>
    </row>
    <row r="144" spans="4:14">
      <c r="D144" t="s">
        <v>685</v>
      </c>
      <c r="L144" t="s">
        <v>982</v>
      </c>
      <c r="M144" t="s">
        <v>684</v>
      </c>
      <c r="N144" t="s">
        <v>684</v>
      </c>
    </row>
    <row r="145" spans="4:14">
      <c r="D145" t="s">
        <v>686</v>
      </c>
      <c r="L145" t="s">
        <v>983</v>
      </c>
      <c r="M145" t="s">
        <v>685</v>
      </c>
      <c r="N145" t="s">
        <v>685</v>
      </c>
    </row>
    <row r="146" spans="4:14">
      <c r="D146" t="s">
        <v>687</v>
      </c>
      <c r="L146" t="s">
        <v>984</v>
      </c>
      <c r="M146" t="s">
        <v>686</v>
      </c>
      <c r="N146" t="s">
        <v>686</v>
      </c>
    </row>
    <row r="147" spans="4:14">
      <c r="D147" t="s">
        <v>688</v>
      </c>
      <c r="L147" t="s">
        <v>985</v>
      </c>
      <c r="M147" t="s">
        <v>687</v>
      </c>
      <c r="N147" t="s">
        <v>687</v>
      </c>
    </row>
    <row r="148" spans="4:14">
      <c r="D148" t="s">
        <v>689</v>
      </c>
      <c r="L148" t="s">
        <v>986</v>
      </c>
      <c r="M148" t="s">
        <v>688</v>
      </c>
      <c r="N148" t="s">
        <v>688</v>
      </c>
    </row>
    <row r="149" spans="4:14">
      <c r="D149" t="s">
        <v>690</v>
      </c>
      <c r="L149" t="s">
        <v>987</v>
      </c>
      <c r="M149" t="s">
        <v>689</v>
      </c>
      <c r="N149" t="s">
        <v>689</v>
      </c>
    </row>
    <row r="150" spans="4:14">
      <c r="D150" t="s">
        <v>691</v>
      </c>
      <c r="L150" t="s">
        <v>988</v>
      </c>
      <c r="M150" t="s">
        <v>690</v>
      </c>
      <c r="N150" t="s">
        <v>690</v>
      </c>
    </row>
    <row r="151" spans="4:14">
      <c r="D151" t="s">
        <v>692</v>
      </c>
      <c r="L151" t="s">
        <v>989</v>
      </c>
      <c r="M151" t="s">
        <v>691</v>
      </c>
      <c r="N151" t="s">
        <v>691</v>
      </c>
    </row>
    <row r="152" spans="4:14">
      <c r="D152" t="s">
        <v>693</v>
      </c>
      <c r="L152" t="s">
        <v>990</v>
      </c>
      <c r="M152" t="s">
        <v>692</v>
      </c>
      <c r="N152" t="s">
        <v>692</v>
      </c>
    </row>
    <row r="153" spans="4:14">
      <c r="D153" t="s">
        <v>694</v>
      </c>
      <c r="L153" t="s">
        <v>991</v>
      </c>
      <c r="M153" t="s">
        <v>693</v>
      </c>
      <c r="N153" t="s">
        <v>693</v>
      </c>
    </row>
    <row r="154" spans="4:14">
      <c r="D154" t="s">
        <v>695</v>
      </c>
      <c r="L154" t="s">
        <v>992</v>
      </c>
      <c r="M154" t="s">
        <v>694</v>
      </c>
      <c r="N154" t="s">
        <v>694</v>
      </c>
    </row>
    <row r="155" spans="4:14">
      <c r="D155" t="s">
        <v>696</v>
      </c>
      <c r="L155" t="s">
        <v>993</v>
      </c>
      <c r="M155" t="s">
        <v>695</v>
      </c>
      <c r="N155" t="s">
        <v>695</v>
      </c>
    </row>
    <row r="156" spans="4:14">
      <c r="D156" t="s">
        <v>697</v>
      </c>
      <c r="L156" t="s">
        <v>994</v>
      </c>
      <c r="M156" t="s">
        <v>696</v>
      </c>
      <c r="N156" t="s">
        <v>696</v>
      </c>
    </row>
    <row r="157" spans="4:14">
      <c r="D157" t="s">
        <v>698</v>
      </c>
      <c r="L157" t="s">
        <v>995</v>
      </c>
      <c r="M157" t="s">
        <v>697</v>
      </c>
      <c r="N157" t="s">
        <v>697</v>
      </c>
    </row>
    <row r="158" spans="4:14">
      <c r="D158" t="s">
        <v>699</v>
      </c>
      <c r="L158" t="s">
        <v>996</v>
      </c>
      <c r="M158" t="s">
        <v>698</v>
      </c>
      <c r="N158" t="s">
        <v>698</v>
      </c>
    </row>
    <row r="159" spans="4:14">
      <c r="D159" t="s">
        <v>700</v>
      </c>
      <c r="L159" t="s">
        <v>997</v>
      </c>
      <c r="M159" t="s">
        <v>699</v>
      </c>
      <c r="N159" t="s">
        <v>699</v>
      </c>
    </row>
    <row r="160" spans="4:14">
      <c r="D160" t="s">
        <v>701</v>
      </c>
      <c r="L160" t="s">
        <v>998</v>
      </c>
      <c r="M160" t="s">
        <v>700</v>
      </c>
      <c r="N160" t="s">
        <v>700</v>
      </c>
    </row>
    <row r="161" spans="4:14">
      <c r="D161" t="s">
        <v>702</v>
      </c>
      <c r="L161" t="s">
        <v>999</v>
      </c>
      <c r="M161" t="s">
        <v>701</v>
      </c>
      <c r="N161" t="s">
        <v>701</v>
      </c>
    </row>
    <row r="162" spans="4:14">
      <c r="D162" t="s">
        <v>703</v>
      </c>
      <c r="L162" t="s">
        <v>1000</v>
      </c>
      <c r="M162" t="s">
        <v>702</v>
      </c>
      <c r="N162" t="s">
        <v>702</v>
      </c>
    </row>
    <row r="163" spans="4:14">
      <c r="D163" t="s">
        <v>704</v>
      </c>
      <c r="L163" t="s">
        <v>1001</v>
      </c>
      <c r="M163" t="s">
        <v>703</v>
      </c>
      <c r="N163" t="s">
        <v>703</v>
      </c>
    </row>
    <row r="164" spans="4:14">
      <c r="D164" t="s">
        <v>705</v>
      </c>
      <c r="L164" t="s">
        <v>1002</v>
      </c>
      <c r="M164" t="s">
        <v>704</v>
      </c>
      <c r="N164" t="s">
        <v>704</v>
      </c>
    </row>
    <row r="165" spans="4:14">
      <c r="D165" t="s">
        <v>706</v>
      </c>
      <c r="L165" t="s">
        <v>1003</v>
      </c>
      <c r="M165" t="s">
        <v>705</v>
      </c>
      <c r="N165" t="s">
        <v>705</v>
      </c>
    </row>
    <row r="166" spans="4:14">
      <c r="D166" t="s">
        <v>707</v>
      </c>
      <c r="L166" t="s">
        <v>1004</v>
      </c>
      <c r="M166" t="s">
        <v>706</v>
      </c>
      <c r="N166" t="s">
        <v>706</v>
      </c>
    </row>
    <row r="167" spans="4:14">
      <c r="D167" t="s">
        <v>708</v>
      </c>
      <c r="L167" t="s">
        <v>1005</v>
      </c>
      <c r="M167" t="s">
        <v>707</v>
      </c>
      <c r="N167" t="s">
        <v>707</v>
      </c>
    </row>
    <row r="168" spans="4:14">
      <c r="D168" t="s">
        <v>709</v>
      </c>
      <c r="L168" t="s">
        <v>1006</v>
      </c>
      <c r="M168" t="s">
        <v>708</v>
      </c>
      <c r="N168" t="s">
        <v>708</v>
      </c>
    </row>
    <row r="169" spans="4:14">
      <c r="D169" t="s">
        <v>710</v>
      </c>
      <c r="L169" t="s">
        <v>1007</v>
      </c>
      <c r="M169" t="s">
        <v>709</v>
      </c>
      <c r="N169" t="s">
        <v>709</v>
      </c>
    </row>
    <row r="170" spans="4:14">
      <c r="D170" t="s">
        <v>711</v>
      </c>
      <c r="L170" t="s">
        <v>1008</v>
      </c>
      <c r="M170" t="s">
        <v>710</v>
      </c>
      <c r="N170" t="s">
        <v>710</v>
      </c>
    </row>
    <row r="171" spans="4:14">
      <c r="D171" t="s">
        <v>712</v>
      </c>
      <c r="L171" t="s">
        <v>1009</v>
      </c>
      <c r="M171" t="s">
        <v>711</v>
      </c>
      <c r="N171" t="s">
        <v>711</v>
      </c>
    </row>
    <row r="172" spans="4:14">
      <c r="D172" t="s">
        <v>713</v>
      </c>
      <c r="L172" t="s">
        <v>1010</v>
      </c>
      <c r="M172" t="s">
        <v>712</v>
      </c>
      <c r="N172" t="s">
        <v>712</v>
      </c>
    </row>
    <row r="173" spans="4:14">
      <c r="D173" t="s">
        <v>714</v>
      </c>
      <c r="L173" t="s">
        <v>1011</v>
      </c>
      <c r="M173" t="s">
        <v>713</v>
      </c>
      <c r="N173" t="s">
        <v>713</v>
      </c>
    </row>
    <row r="174" spans="4:14">
      <c r="D174" t="s">
        <v>715</v>
      </c>
      <c r="L174" t="s">
        <v>1012</v>
      </c>
      <c r="M174" t="s">
        <v>714</v>
      </c>
      <c r="N174" t="s">
        <v>714</v>
      </c>
    </row>
    <row r="175" spans="4:14">
      <c r="D175" t="s">
        <v>716</v>
      </c>
      <c r="L175" t="s">
        <v>1013</v>
      </c>
      <c r="M175" t="s">
        <v>715</v>
      </c>
      <c r="N175" t="s">
        <v>715</v>
      </c>
    </row>
    <row r="176" spans="4:14">
      <c r="D176" t="s">
        <v>717</v>
      </c>
      <c r="L176" t="s">
        <v>1014</v>
      </c>
      <c r="M176" t="s">
        <v>716</v>
      </c>
      <c r="N176" t="s">
        <v>716</v>
      </c>
    </row>
    <row r="177" spans="4:14">
      <c r="D177" t="s">
        <v>718</v>
      </c>
      <c r="L177" t="s">
        <v>1015</v>
      </c>
      <c r="M177" t="s">
        <v>717</v>
      </c>
      <c r="N177" t="s">
        <v>717</v>
      </c>
    </row>
    <row r="178" spans="4:14">
      <c r="D178" t="s">
        <v>719</v>
      </c>
      <c r="L178" t="s">
        <v>1016</v>
      </c>
      <c r="M178" t="s">
        <v>718</v>
      </c>
      <c r="N178" t="s">
        <v>718</v>
      </c>
    </row>
    <row r="179" spans="4:14">
      <c r="D179" t="s">
        <v>720</v>
      </c>
      <c r="L179" t="s">
        <v>1017</v>
      </c>
      <c r="M179" t="s">
        <v>719</v>
      </c>
      <c r="N179" t="s">
        <v>719</v>
      </c>
    </row>
    <row r="180" spans="4:14">
      <c r="D180" t="s">
        <v>721</v>
      </c>
      <c r="L180" t="s">
        <v>1018</v>
      </c>
      <c r="M180" t="s">
        <v>720</v>
      </c>
      <c r="N180" t="s">
        <v>720</v>
      </c>
    </row>
    <row r="181" spans="4:14">
      <c r="D181" t="s">
        <v>722</v>
      </c>
      <c r="M181" t="s">
        <v>721</v>
      </c>
      <c r="N181" t="s">
        <v>721</v>
      </c>
    </row>
    <row r="182" spans="4:14">
      <c r="D182" t="s">
        <v>723</v>
      </c>
      <c r="M182" t="s">
        <v>722</v>
      </c>
      <c r="N182" t="s">
        <v>722</v>
      </c>
    </row>
    <row r="183" spans="4:14">
      <c r="D183" t="s">
        <v>724</v>
      </c>
      <c r="M183" t="s">
        <v>723</v>
      </c>
      <c r="N183" t="s">
        <v>723</v>
      </c>
    </row>
    <row r="184" spans="4:14">
      <c r="D184" t="s">
        <v>725</v>
      </c>
      <c r="M184" t="s">
        <v>724</v>
      </c>
      <c r="N184" t="s">
        <v>724</v>
      </c>
    </row>
    <row r="185" spans="4:14">
      <c r="D185" t="s">
        <v>726</v>
      </c>
      <c r="M185" t="s">
        <v>725</v>
      </c>
      <c r="N185" t="s">
        <v>725</v>
      </c>
    </row>
    <row r="186" spans="4:14">
      <c r="D186" t="s">
        <v>727</v>
      </c>
      <c r="M186" t="s">
        <v>726</v>
      </c>
      <c r="N186" t="s">
        <v>726</v>
      </c>
    </row>
    <row r="187" spans="4:14">
      <c r="D187" t="s">
        <v>728</v>
      </c>
      <c r="M187" t="s">
        <v>727</v>
      </c>
      <c r="N187" t="s">
        <v>727</v>
      </c>
    </row>
    <row r="188" spans="4:14">
      <c r="D188" t="s">
        <v>729</v>
      </c>
      <c r="M188" t="s">
        <v>728</v>
      </c>
      <c r="N188" t="s">
        <v>728</v>
      </c>
    </row>
    <row r="189" spans="4:14">
      <c r="D189" t="s">
        <v>730</v>
      </c>
      <c r="M189" t="s">
        <v>729</v>
      </c>
      <c r="N189" t="s">
        <v>729</v>
      </c>
    </row>
    <row r="190" spans="4:14">
      <c r="D190" t="s">
        <v>731</v>
      </c>
      <c r="M190" t="s">
        <v>730</v>
      </c>
      <c r="N190" t="s">
        <v>730</v>
      </c>
    </row>
    <row r="191" spans="4:14">
      <c r="D191" t="s">
        <v>732</v>
      </c>
      <c r="M191" t="s">
        <v>731</v>
      </c>
      <c r="N191" t="s">
        <v>731</v>
      </c>
    </row>
    <row r="192" spans="4:14">
      <c r="D192" t="s">
        <v>733</v>
      </c>
      <c r="M192" t="s">
        <v>732</v>
      </c>
      <c r="N192" t="s">
        <v>732</v>
      </c>
    </row>
    <row r="193" spans="4:14">
      <c r="D193" t="s">
        <v>734</v>
      </c>
      <c r="M193" t="s">
        <v>733</v>
      </c>
      <c r="N193" t="s">
        <v>733</v>
      </c>
    </row>
    <row r="194" spans="4:14">
      <c r="D194" t="s">
        <v>735</v>
      </c>
      <c r="M194" t="s">
        <v>734</v>
      </c>
      <c r="N194" t="s">
        <v>734</v>
      </c>
    </row>
    <row r="195" spans="4:14">
      <c r="D195" t="s">
        <v>736</v>
      </c>
      <c r="M195" t="s">
        <v>735</v>
      </c>
      <c r="N195" t="s">
        <v>735</v>
      </c>
    </row>
    <row r="196" spans="4:14">
      <c r="D196" t="s">
        <v>737</v>
      </c>
      <c r="M196" t="s">
        <v>736</v>
      </c>
      <c r="N196" t="s">
        <v>736</v>
      </c>
    </row>
    <row r="197" spans="4:14">
      <c r="D197" t="s">
        <v>738</v>
      </c>
      <c r="M197" t="s">
        <v>737</v>
      </c>
      <c r="N197" t="s">
        <v>737</v>
      </c>
    </row>
    <row r="198" spans="4:14">
      <c r="D198" t="s">
        <v>739</v>
      </c>
      <c r="M198" t="s">
        <v>738</v>
      </c>
      <c r="N198" t="s">
        <v>738</v>
      </c>
    </row>
    <row r="199" spans="4:14">
      <c r="D199" t="s">
        <v>740</v>
      </c>
      <c r="M199" t="s">
        <v>739</v>
      </c>
      <c r="N199" t="s">
        <v>739</v>
      </c>
    </row>
    <row r="200" spans="4:14">
      <c r="D200" t="s">
        <v>741</v>
      </c>
      <c r="M200" t="s">
        <v>740</v>
      </c>
      <c r="N200" t="s">
        <v>740</v>
      </c>
    </row>
    <row r="201" spans="4:14">
      <c r="D201" t="s">
        <v>742</v>
      </c>
      <c r="M201" t="s">
        <v>741</v>
      </c>
      <c r="N201" t="s">
        <v>741</v>
      </c>
    </row>
    <row r="202" spans="4:14">
      <c r="D202" t="s">
        <v>743</v>
      </c>
      <c r="M202" t="s">
        <v>742</v>
      </c>
      <c r="N202" t="s">
        <v>742</v>
      </c>
    </row>
    <row r="203" spans="4:14">
      <c r="D203" t="s">
        <v>744</v>
      </c>
      <c r="M203" t="s">
        <v>743</v>
      </c>
      <c r="N203" t="s">
        <v>743</v>
      </c>
    </row>
    <row r="204" spans="4:14">
      <c r="D204" t="s">
        <v>745</v>
      </c>
      <c r="M204" t="s">
        <v>744</v>
      </c>
      <c r="N204" t="s">
        <v>744</v>
      </c>
    </row>
    <row r="205" spans="4:14">
      <c r="D205" t="s">
        <v>746</v>
      </c>
      <c r="M205" t="s">
        <v>745</v>
      </c>
      <c r="N205" t="s">
        <v>745</v>
      </c>
    </row>
    <row r="206" spans="4:14">
      <c r="D206" t="s">
        <v>747</v>
      </c>
      <c r="M206" t="s">
        <v>746</v>
      </c>
      <c r="N206" t="s">
        <v>746</v>
      </c>
    </row>
    <row r="207" spans="4:14">
      <c r="D207" t="s">
        <v>748</v>
      </c>
      <c r="M207" t="s">
        <v>747</v>
      </c>
      <c r="N207" t="s">
        <v>747</v>
      </c>
    </row>
    <row r="208" spans="4:14">
      <c r="D208" t="s">
        <v>749</v>
      </c>
      <c r="M208" t="s">
        <v>748</v>
      </c>
      <c r="N208" t="s">
        <v>748</v>
      </c>
    </row>
    <row r="209" spans="4:14">
      <c r="D209" t="s">
        <v>750</v>
      </c>
      <c r="M209" t="s">
        <v>749</v>
      </c>
      <c r="N209" t="s">
        <v>749</v>
      </c>
    </row>
    <row r="210" spans="4:14">
      <c r="D210" t="s">
        <v>751</v>
      </c>
      <c r="M210" t="s">
        <v>750</v>
      </c>
      <c r="N210" t="s">
        <v>750</v>
      </c>
    </row>
    <row r="211" spans="4:14">
      <c r="D211" t="s">
        <v>752</v>
      </c>
      <c r="M211" t="s">
        <v>751</v>
      </c>
      <c r="N211" t="s">
        <v>751</v>
      </c>
    </row>
    <row r="212" spans="4:14">
      <c r="D212" t="s">
        <v>753</v>
      </c>
      <c r="M212" t="s">
        <v>752</v>
      </c>
      <c r="N212" t="s">
        <v>752</v>
      </c>
    </row>
    <row r="213" spans="4:14">
      <c r="D213" t="s">
        <v>754</v>
      </c>
      <c r="M213" t="s">
        <v>753</v>
      </c>
      <c r="N213" t="s">
        <v>753</v>
      </c>
    </row>
    <row r="214" spans="4:14">
      <c r="D214" t="s">
        <v>755</v>
      </c>
      <c r="M214" t="s">
        <v>754</v>
      </c>
      <c r="N214" t="s">
        <v>754</v>
      </c>
    </row>
    <row r="215" spans="4:14">
      <c r="D215" t="s">
        <v>756</v>
      </c>
      <c r="M215" t="s">
        <v>755</v>
      </c>
      <c r="N215" t="s">
        <v>755</v>
      </c>
    </row>
    <row r="216" spans="4:14">
      <c r="D216" t="s">
        <v>757</v>
      </c>
      <c r="M216" t="s">
        <v>756</v>
      </c>
      <c r="N216" t="s">
        <v>756</v>
      </c>
    </row>
    <row r="217" spans="4:14">
      <c r="D217" t="s">
        <v>758</v>
      </c>
      <c r="M217" t="s">
        <v>757</v>
      </c>
      <c r="N217" t="s">
        <v>757</v>
      </c>
    </row>
    <row r="218" spans="4:14">
      <c r="D218" t="s">
        <v>759</v>
      </c>
      <c r="M218" t="s">
        <v>758</v>
      </c>
      <c r="N218" t="s">
        <v>758</v>
      </c>
    </row>
    <row r="219" spans="4:14">
      <c r="D219" t="s">
        <v>760</v>
      </c>
      <c r="M219" t="s">
        <v>759</v>
      </c>
      <c r="N219" t="s">
        <v>759</v>
      </c>
    </row>
    <row r="220" spans="4:14">
      <c r="D220" t="s">
        <v>761</v>
      </c>
      <c r="M220" t="s">
        <v>760</v>
      </c>
      <c r="N220" t="s">
        <v>760</v>
      </c>
    </row>
    <row r="221" spans="4:14">
      <c r="D221" t="s">
        <v>762</v>
      </c>
      <c r="M221" t="s">
        <v>761</v>
      </c>
      <c r="N221" t="s">
        <v>761</v>
      </c>
    </row>
    <row r="222" spans="4:14">
      <c r="D222" t="s">
        <v>763</v>
      </c>
      <c r="M222" t="s">
        <v>762</v>
      </c>
      <c r="N222" t="s">
        <v>762</v>
      </c>
    </row>
    <row r="223" spans="4:14">
      <c r="D223" t="s">
        <v>764</v>
      </c>
      <c r="M223" t="s">
        <v>763</v>
      </c>
      <c r="N223" t="s">
        <v>763</v>
      </c>
    </row>
    <row r="224" spans="4:14">
      <c r="D224" t="s">
        <v>765</v>
      </c>
      <c r="M224" t="s">
        <v>764</v>
      </c>
      <c r="N224" t="s">
        <v>764</v>
      </c>
    </row>
    <row r="225" spans="4:14">
      <c r="D225" t="s">
        <v>766</v>
      </c>
      <c r="M225" t="s">
        <v>765</v>
      </c>
      <c r="N225" t="s">
        <v>765</v>
      </c>
    </row>
    <row r="226" spans="4:14">
      <c r="D226" t="s">
        <v>767</v>
      </c>
      <c r="M226" t="s">
        <v>766</v>
      </c>
      <c r="N226" t="s">
        <v>766</v>
      </c>
    </row>
    <row r="227" spans="4:14">
      <c r="D227" t="s">
        <v>768</v>
      </c>
      <c r="M227" t="s">
        <v>767</v>
      </c>
      <c r="N227" t="s">
        <v>767</v>
      </c>
    </row>
    <row r="228" spans="4:14">
      <c r="D228" t="s">
        <v>769</v>
      </c>
      <c r="M228" t="s">
        <v>768</v>
      </c>
      <c r="N228" t="s">
        <v>768</v>
      </c>
    </row>
    <row r="229" spans="4:14">
      <c r="D229" t="s">
        <v>770</v>
      </c>
      <c r="M229" t="s">
        <v>769</v>
      </c>
      <c r="N229" t="s">
        <v>769</v>
      </c>
    </row>
    <row r="230" spans="4:14">
      <c r="D230" t="s">
        <v>771</v>
      </c>
      <c r="M230" t="s">
        <v>770</v>
      </c>
      <c r="N230" t="s">
        <v>770</v>
      </c>
    </row>
    <row r="231" spans="4:14">
      <c r="D231" t="s">
        <v>772</v>
      </c>
      <c r="M231" t="s">
        <v>771</v>
      </c>
      <c r="N231" t="s">
        <v>771</v>
      </c>
    </row>
    <row r="232" spans="4:14">
      <c r="D232" t="s">
        <v>773</v>
      </c>
      <c r="M232" t="s">
        <v>772</v>
      </c>
      <c r="N232" t="s">
        <v>772</v>
      </c>
    </row>
    <row r="233" spans="4:14">
      <c r="D233" t="s">
        <v>774</v>
      </c>
      <c r="M233" t="s">
        <v>773</v>
      </c>
      <c r="N233" t="s">
        <v>773</v>
      </c>
    </row>
    <row r="234" spans="4:14">
      <c r="D234" t="s">
        <v>775</v>
      </c>
      <c r="M234" t="s">
        <v>774</v>
      </c>
      <c r="N234" t="s">
        <v>774</v>
      </c>
    </row>
    <row r="235" spans="4:14">
      <c r="D235" t="s">
        <v>776</v>
      </c>
      <c r="M235" t="s">
        <v>775</v>
      </c>
      <c r="N235" t="s">
        <v>775</v>
      </c>
    </row>
    <row r="236" spans="4:14">
      <c r="D236" t="s">
        <v>777</v>
      </c>
      <c r="M236" t="s">
        <v>776</v>
      </c>
      <c r="N236" t="s">
        <v>776</v>
      </c>
    </row>
    <row r="237" spans="4:14">
      <c r="D237" t="s">
        <v>778</v>
      </c>
      <c r="M237" t="s">
        <v>777</v>
      </c>
      <c r="N237" t="s">
        <v>777</v>
      </c>
    </row>
    <row r="238" spans="4:14">
      <c r="D238" t="s">
        <v>779</v>
      </c>
      <c r="M238" t="s">
        <v>778</v>
      </c>
      <c r="N238" t="s">
        <v>778</v>
      </c>
    </row>
    <row r="239" spans="4:14">
      <c r="D239" t="s">
        <v>780</v>
      </c>
      <c r="M239" t="s">
        <v>779</v>
      </c>
      <c r="N239" t="s">
        <v>779</v>
      </c>
    </row>
    <row r="240" spans="4:14">
      <c r="D240" t="s">
        <v>781</v>
      </c>
      <c r="M240" t="s">
        <v>780</v>
      </c>
      <c r="N240" t="s">
        <v>780</v>
      </c>
    </row>
    <row r="241" spans="4:14">
      <c r="D241" t="s">
        <v>782</v>
      </c>
      <c r="M241" t="s">
        <v>781</v>
      </c>
      <c r="N241" t="s">
        <v>781</v>
      </c>
    </row>
    <row r="242" spans="4:14">
      <c r="D242" t="s">
        <v>783</v>
      </c>
      <c r="M242" t="s">
        <v>782</v>
      </c>
      <c r="N242" t="s">
        <v>782</v>
      </c>
    </row>
    <row r="243" spans="4:14">
      <c r="D243" t="s">
        <v>784</v>
      </c>
      <c r="M243" t="s">
        <v>783</v>
      </c>
      <c r="N243" t="s">
        <v>783</v>
      </c>
    </row>
    <row r="244" spans="4:14">
      <c r="D244" t="s">
        <v>785</v>
      </c>
      <c r="M244" t="s">
        <v>784</v>
      </c>
      <c r="N244" t="s">
        <v>784</v>
      </c>
    </row>
    <row r="245" spans="4:14">
      <c r="D245" t="s">
        <v>786</v>
      </c>
      <c r="M245" t="s">
        <v>785</v>
      </c>
      <c r="N245" t="s">
        <v>785</v>
      </c>
    </row>
    <row r="246" spans="4:14">
      <c r="D246" t="s">
        <v>787</v>
      </c>
      <c r="M246" t="s">
        <v>786</v>
      </c>
      <c r="N246" t="s">
        <v>786</v>
      </c>
    </row>
    <row r="247" spans="4:14">
      <c r="D247" t="s">
        <v>788</v>
      </c>
      <c r="M247" t="s">
        <v>787</v>
      </c>
      <c r="N247" t="s">
        <v>787</v>
      </c>
    </row>
    <row r="248" spans="4:14">
      <c r="D248" t="s">
        <v>789</v>
      </c>
      <c r="M248" t="s">
        <v>788</v>
      </c>
      <c r="N248" t="s">
        <v>788</v>
      </c>
    </row>
    <row r="249" spans="4:14">
      <c r="D249" t="s">
        <v>790</v>
      </c>
      <c r="M249" t="s">
        <v>789</v>
      </c>
      <c r="N249" t="s">
        <v>789</v>
      </c>
    </row>
    <row r="250" spans="4:14">
      <c r="D250" t="s">
        <v>791</v>
      </c>
      <c r="M250" t="s">
        <v>790</v>
      </c>
      <c r="N250" t="s">
        <v>790</v>
      </c>
    </row>
    <row r="251" spans="4:14">
      <c r="D251" t="s">
        <v>792</v>
      </c>
      <c r="M251" t="s">
        <v>791</v>
      </c>
      <c r="N251" t="s">
        <v>791</v>
      </c>
    </row>
    <row r="252" spans="4:14">
      <c r="D252" t="s">
        <v>793</v>
      </c>
      <c r="M252" t="s">
        <v>792</v>
      </c>
      <c r="N252" t="s">
        <v>792</v>
      </c>
    </row>
    <row r="253" spans="4:14">
      <c r="D253" t="s">
        <v>794</v>
      </c>
      <c r="M253" t="s">
        <v>793</v>
      </c>
      <c r="N253" t="s">
        <v>793</v>
      </c>
    </row>
    <row r="254" spans="4:14">
      <c r="D254" t="s">
        <v>795</v>
      </c>
      <c r="M254" t="s">
        <v>794</v>
      </c>
      <c r="N254" t="s">
        <v>794</v>
      </c>
    </row>
    <row r="255" spans="4:14">
      <c r="D255" t="s">
        <v>796</v>
      </c>
      <c r="M255" t="s">
        <v>795</v>
      </c>
      <c r="N255" t="s">
        <v>795</v>
      </c>
    </row>
    <row r="256" spans="4:14">
      <c r="D256" t="s">
        <v>797</v>
      </c>
      <c r="M256" t="s">
        <v>796</v>
      </c>
      <c r="N256" t="s">
        <v>796</v>
      </c>
    </row>
    <row r="257" spans="4:14">
      <c r="D257" t="s">
        <v>798</v>
      </c>
      <c r="M257" t="s">
        <v>797</v>
      </c>
      <c r="N257" t="s">
        <v>797</v>
      </c>
    </row>
    <row r="258" spans="4:14">
      <c r="D258" t="s">
        <v>799</v>
      </c>
      <c r="M258" t="s">
        <v>798</v>
      </c>
      <c r="N258" t="s">
        <v>798</v>
      </c>
    </row>
    <row r="259" spans="4:14">
      <c r="D259" t="s">
        <v>800</v>
      </c>
      <c r="M259" t="s">
        <v>799</v>
      </c>
      <c r="N259" t="s">
        <v>799</v>
      </c>
    </row>
    <row r="260" spans="4:14">
      <c r="D260" t="s">
        <v>801</v>
      </c>
      <c r="M260" t="s">
        <v>800</v>
      </c>
      <c r="N260" t="s">
        <v>800</v>
      </c>
    </row>
    <row r="261" spans="4:14">
      <c r="D261" t="s">
        <v>802</v>
      </c>
      <c r="M261" t="s">
        <v>801</v>
      </c>
      <c r="N261" t="s">
        <v>801</v>
      </c>
    </row>
    <row r="262" spans="4:14">
      <c r="D262" t="s">
        <v>803</v>
      </c>
      <c r="M262" t="s">
        <v>802</v>
      </c>
      <c r="N262" t="s">
        <v>802</v>
      </c>
    </row>
    <row r="263" spans="4:14">
      <c r="M263" t="s">
        <v>803</v>
      </c>
      <c r="N263" t="s">
        <v>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A352B-2D18-42BF-AE2D-A2A1D7539544}">
  <sheetPr codeName="Blad5"/>
  <dimension ref="A1:O19"/>
  <sheetViews>
    <sheetView showGridLines="0" workbookViewId="0">
      <selection activeCell="D16" sqref="D16:D18"/>
    </sheetView>
  </sheetViews>
  <sheetFormatPr defaultRowHeight="15"/>
  <cols>
    <col min="2" max="2" width="22.28515625" bestFit="1" customWidth="1"/>
    <col min="4" max="4" width="40.7109375" customWidth="1"/>
  </cols>
  <sheetData>
    <row r="1" spans="1:15">
      <c r="A1" s="43" t="s">
        <v>1026</v>
      </c>
    </row>
    <row r="2" spans="1:15" ht="23.25">
      <c r="B2" s="35" t="s">
        <v>478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15" ht="18.75">
      <c r="B5" s="44" t="s">
        <v>1027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15">
      <c r="D9" s="47" t="s">
        <v>1028</v>
      </c>
    </row>
    <row r="10" spans="1:15">
      <c r="D10" s="48"/>
    </row>
    <row r="11" spans="1:15">
      <c r="D11" s="47" t="s">
        <v>1030</v>
      </c>
    </row>
    <row r="12" spans="1:15">
      <c r="D12" s="48"/>
    </row>
    <row r="13" spans="1:15">
      <c r="D13" s="51" t="s">
        <v>1031</v>
      </c>
      <c r="I13" s="14" t="str">
        <f>Show!$B$2&amp;"T00.01 Rows {"&amp;COLUMN($C$1)&amp;"}"&amp;Index!$E$6</f>
        <v>!T00.01 Rows {3}</v>
      </c>
      <c r="J13" s="14" t="str">
        <f>Show!$B$2&amp;"T00.01 Columns {"&amp;COLUMN($D$1)&amp;"}"</f>
        <v>!T00.01 Columns {4}</v>
      </c>
    </row>
    <row r="14" spans="1:15">
      <c r="B14" s="49" t="s">
        <v>1032</v>
      </c>
      <c r="C14" s="50" t="s">
        <v>1029</v>
      </c>
      <c r="D14" s="54"/>
    </row>
    <row r="15" spans="1:15">
      <c r="B15" s="53" t="s">
        <v>1033</v>
      </c>
      <c r="C15" s="50" t="s">
        <v>1029</v>
      </c>
      <c r="D15" s="52"/>
    </row>
    <row r="16" spans="1:15">
      <c r="B16" s="55" t="s">
        <v>1034</v>
      </c>
      <c r="C16" s="45" t="s">
        <v>1031</v>
      </c>
      <c r="D16" s="57"/>
    </row>
    <row r="17" spans="2:10">
      <c r="B17" s="55" t="s">
        <v>1035</v>
      </c>
      <c r="C17" s="45" t="s">
        <v>1036</v>
      </c>
      <c r="D17" s="57"/>
    </row>
    <row r="18" spans="2:10">
      <c r="B18" s="55" t="s">
        <v>1037</v>
      </c>
      <c r="C18" s="45" t="s">
        <v>1038</v>
      </c>
      <c r="D18" s="57"/>
    </row>
    <row r="19" spans="2:10">
      <c r="I19" s="14" t="str">
        <f>Show!$B$2&amp;Show!$B$2&amp;"T00.01 Rows {"&amp;COLUMN($C$1)&amp;"}"</f>
        <v>!!T00.01 Rows {3}</v>
      </c>
      <c r="J19" s="14" t="str">
        <f>Show!$B$2&amp;Show!$B$2&amp;"T00.01 Columns {"&amp;COLUMN($D$1)&amp;"}"</f>
        <v>!!T00.01 Columns {4}</v>
      </c>
    </row>
  </sheetData>
  <sheetProtection sheet="1" objects="1" scenarios="1"/>
  <mergeCells count="4">
    <mergeCell ref="B2:O2"/>
    <mergeCell ref="B5:L5"/>
    <mergeCell ref="D9:D10"/>
    <mergeCell ref="D11:D12"/>
  </mergeCells>
  <hyperlinks>
    <hyperlink ref="A1" location="Index!A1" display="Back to Index" xr:uid="{70356BD7-5E6E-4C71-BD74-7FB5F9A814D7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742D8-8D38-464B-8438-178419D61B43}">
  <sheetPr codeName="Blad6"/>
  <dimension ref="A1:W17"/>
  <sheetViews>
    <sheetView showGridLines="0" workbookViewId="0">
      <selection activeCell="B16" sqref="B16:J16"/>
    </sheetView>
  </sheetViews>
  <sheetFormatPr defaultRowHeight="15"/>
  <cols>
    <col min="2" max="2" width="9.5703125" bestFit="1" customWidth="1"/>
    <col min="3" max="10" width="15.7109375" customWidth="1"/>
  </cols>
  <sheetData>
    <row r="1" spans="1:23">
      <c r="A1" s="43" t="s">
        <v>1026</v>
      </c>
    </row>
    <row r="2" spans="1:23" ht="23.25">
      <c r="B2" s="35" t="s">
        <v>480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23" ht="18.75">
      <c r="B5" s="44" t="s">
        <v>1039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23">
      <c r="B9" s="47" t="s">
        <v>1040</v>
      </c>
      <c r="C9" s="60" t="s">
        <v>1028</v>
      </c>
      <c r="D9" s="61"/>
      <c r="E9" s="61"/>
      <c r="F9" s="61"/>
      <c r="G9" s="61"/>
      <c r="H9" s="61"/>
      <c r="I9" s="61"/>
      <c r="J9" s="62"/>
    </row>
    <row r="10" spans="1:23">
      <c r="B10" s="59"/>
      <c r="C10" s="63"/>
      <c r="D10" s="64"/>
      <c r="E10" s="64"/>
      <c r="F10" s="64"/>
      <c r="G10" s="64"/>
      <c r="H10" s="64"/>
      <c r="I10" s="64"/>
      <c r="J10" s="65"/>
    </row>
    <row r="11" spans="1:23">
      <c r="B11" s="59"/>
      <c r="C11" s="66" t="s">
        <v>1042</v>
      </c>
      <c r="D11" s="67"/>
      <c r="E11" s="67"/>
      <c r="F11" s="67"/>
      <c r="G11" s="67"/>
      <c r="H11" s="67"/>
      <c r="I11" s="68"/>
      <c r="J11" s="69" t="s">
        <v>1056</v>
      </c>
    </row>
    <row r="12" spans="1:23">
      <c r="B12" s="59"/>
      <c r="C12" s="47" t="s">
        <v>1043</v>
      </c>
      <c r="D12" s="66" t="s">
        <v>1044</v>
      </c>
      <c r="E12" s="67"/>
      <c r="F12" s="67"/>
      <c r="G12" s="68"/>
      <c r="H12" s="47" t="s">
        <v>1052</v>
      </c>
      <c r="I12" s="47" t="s">
        <v>1054</v>
      </c>
      <c r="J12" s="47" t="s">
        <v>1057</v>
      </c>
    </row>
    <row r="13" spans="1:23">
      <c r="B13" s="59"/>
      <c r="C13" s="59"/>
      <c r="D13" s="66" t="s">
        <v>1045</v>
      </c>
      <c r="E13" s="68"/>
      <c r="F13" s="47" t="s">
        <v>1048</v>
      </c>
      <c r="G13" s="47" t="s">
        <v>1050</v>
      </c>
      <c r="H13" s="59"/>
      <c r="I13" s="59"/>
      <c r="J13" s="59"/>
    </row>
    <row r="14" spans="1:23" ht="45">
      <c r="B14" s="48"/>
      <c r="C14" s="48"/>
      <c r="D14" s="69" t="s">
        <v>1046</v>
      </c>
      <c r="E14" s="69" t="s">
        <v>1047</v>
      </c>
      <c r="F14" s="48"/>
      <c r="G14" s="48"/>
      <c r="H14" s="48"/>
      <c r="I14" s="48"/>
      <c r="J14" s="48"/>
    </row>
    <row r="15" spans="1:23">
      <c r="B15" s="46" t="s">
        <v>1041</v>
      </c>
      <c r="C15" s="46" t="s">
        <v>1031</v>
      </c>
      <c r="D15" s="46" t="s">
        <v>1036</v>
      </c>
      <c r="E15" s="46" t="s">
        <v>1038</v>
      </c>
      <c r="F15" s="46" t="s">
        <v>1049</v>
      </c>
      <c r="G15" s="46" t="s">
        <v>1051</v>
      </c>
      <c r="H15" s="46" t="s">
        <v>1053</v>
      </c>
      <c r="I15" s="46" t="s">
        <v>1055</v>
      </c>
      <c r="J15" s="46" t="s">
        <v>1058</v>
      </c>
      <c r="V15" s="14" t="str">
        <f>Show!$B$3&amp;"T01.01 Rows {"&amp;COLUMN($B$1)&amp;"}"&amp;Index!$E$7</f>
        <v>!T01.01 Rows {2}</v>
      </c>
      <c r="W15" s="14" t="str">
        <f>Show!$B$3&amp;"T01.01 Columns {"&amp;COLUMN($B$1)&amp;"}"</f>
        <v>!T01.01 Columns {2}</v>
      </c>
    </row>
    <row r="16" spans="1:23">
      <c r="B16" s="56"/>
      <c r="C16" s="56"/>
      <c r="D16" s="58"/>
      <c r="E16" s="58"/>
      <c r="F16" s="56"/>
      <c r="G16" s="56"/>
      <c r="H16" s="56"/>
      <c r="I16" s="58"/>
      <c r="J16" s="58"/>
    </row>
    <row r="17" spans="22:23">
      <c r="V17" s="14" t="str">
        <f>Show!$B$3&amp;Show!$B$3&amp;"T01.01 Rows {"&amp;COLUMN($B$1)&amp;"}"</f>
        <v>!!T01.01 Rows {2}</v>
      </c>
      <c r="W17" s="14" t="str">
        <f>Show!$B$3&amp;Show!$B$3&amp;"T01.01 Columns {"&amp;COLUMN($J$1)&amp;"}"</f>
        <v>!!T01.01 Columns {10}</v>
      </c>
    </row>
  </sheetData>
  <sheetProtection sheet="1" objects="1" scenarios="1"/>
  <mergeCells count="13">
    <mergeCell ref="D13:E13"/>
    <mergeCell ref="F13:F14"/>
    <mergeCell ref="G13:G14"/>
    <mergeCell ref="B2:O2"/>
    <mergeCell ref="B5:L5"/>
    <mergeCell ref="B9:B14"/>
    <mergeCell ref="C9:J10"/>
    <mergeCell ref="C11:I11"/>
    <mergeCell ref="C12:C14"/>
    <mergeCell ref="D12:G12"/>
    <mergeCell ref="H12:H14"/>
    <mergeCell ref="I12:I14"/>
    <mergeCell ref="J12:J14"/>
  </mergeCells>
  <hyperlinks>
    <hyperlink ref="A1" location="Index!A1" display="Back to Index" xr:uid="{CEE66518-5B0C-4080-9459-204F9181AF7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CFBE3-61EB-413A-B108-E08776AC0ADD}">
  <sheetPr codeName="Blad7"/>
  <dimension ref="A1:Y17"/>
  <sheetViews>
    <sheetView showGridLines="0" workbookViewId="0">
      <selection activeCell="B16" sqref="B16"/>
    </sheetView>
  </sheetViews>
  <sheetFormatPr defaultRowHeight="15"/>
  <cols>
    <col min="2" max="2" width="9.5703125" bestFit="1" customWidth="1"/>
    <col min="3" max="12" width="15.7109375" customWidth="1"/>
  </cols>
  <sheetData>
    <row r="1" spans="1:25">
      <c r="A1" s="43" t="s">
        <v>1026</v>
      </c>
    </row>
    <row r="2" spans="1:25" ht="23.25">
      <c r="B2" s="35" t="s">
        <v>482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25" ht="18.75">
      <c r="B5" s="44" t="s">
        <v>1059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25">
      <c r="B9" s="47" t="s">
        <v>1040</v>
      </c>
      <c r="C9" s="60" t="s">
        <v>1028</v>
      </c>
      <c r="D9" s="61"/>
      <c r="E9" s="61"/>
      <c r="F9" s="61"/>
      <c r="G9" s="61"/>
      <c r="H9" s="61"/>
      <c r="I9" s="61"/>
      <c r="J9" s="61"/>
      <c r="K9" s="61"/>
      <c r="L9" s="62"/>
    </row>
    <row r="10" spans="1:25">
      <c r="B10" s="59"/>
      <c r="C10" s="63"/>
      <c r="D10" s="64"/>
      <c r="E10" s="64"/>
      <c r="F10" s="64"/>
      <c r="G10" s="64"/>
      <c r="H10" s="64"/>
      <c r="I10" s="64"/>
      <c r="J10" s="64"/>
      <c r="K10" s="64"/>
      <c r="L10" s="65"/>
    </row>
    <row r="11" spans="1:25">
      <c r="B11" s="59"/>
      <c r="C11" s="66" t="s">
        <v>1042</v>
      </c>
      <c r="D11" s="67"/>
      <c r="E11" s="67"/>
      <c r="F11" s="67"/>
      <c r="G11" s="67"/>
      <c r="H11" s="67"/>
      <c r="I11" s="68"/>
      <c r="J11" s="66" t="s">
        <v>1056</v>
      </c>
      <c r="K11" s="67"/>
      <c r="L11" s="68"/>
    </row>
    <row r="12" spans="1:25">
      <c r="B12" s="59"/>
      <c r="C12" s="47" t="s">
        <v>1060</v>
      </c>
      <c r="D12" s="66" t="s">
        <v>1044</v>
      </c>
      <c r="E12" s="67"/>
      <c r="F12" s="67"/>
      <c r="G12" s="68"/>
      <c r="H12" s="47" t="s">
        <v>1065</v>
      </c>
      <c r="I12" s="47" t="s">
        <v>1054</v>
      </c>
      <c r="J12" s="47" t="s">
        <v>1066</v>
      </c>
      <c r="K12" s="47" t="s">
        <v>1067</v>
      </c>
      <c r="L12" s="47" t="s">
        <v>1069</v>
      </c>
    </row>
    <row r="13" spans="1:25">
      <c r="B13" s="59"/>
      <c r="C13" s="59"/>
      <c r="D13" s="66" t="s">
        <v>1045</v>
      </c>
      <c r="E13" s="68"/>
      <c r="F13" s="47" t="s">
        <v>1063</v>
      </c>
      <c r="G13" s="47" t="s">
        <v>1064</v>
      </c>
      <c r="H13" s="59"/>
      <c r="I13" s="59"/>
      <c r="J13" s="59"/>
      <c r="K13" s="59"/>
      <c r="L13" s="59"/>
    </row>
    <row r="14" spans="1:25" ht="60">
      <c r="B14" s="48"/>
      <c r="C14" s="48"/>
      <c r="D14" s="69" t="s">
        <v>1061</v>
      </c>
      <c r="E14" s="69" t="s">
        <v>1062</v>
      </c>
      <c r="F14" s="48"/>
      <c r="G14" s="48"/>
      <c r="H14" s="48"/>
      <c r="I14" s="48"/>
      <c r="J14" s="48"/>
      <c r="K14" s="48"/>
      <c r="L14" s="48"/>
    </row>
    <row r="15" spans="1:25">
      <c r="B15" s="46" t="s">
        <v>1041</v>
      </c>
      <c r="C15" s="46" t="s">
        <v>1031</v>
      </c>
      <c r="D15" s="46" t="s">
        <v>1036</v>
      </c>
      <c r="E15" s="46" t="s">
        <v>1038</v>
      </c>
      <c r="F15" s="46" t="s">
        <v>1049</v>
      </c>
      <c r="G15" s="46" t="s">
        <v>1051</v>
      </c>
      <c r="H15" s="46" t="s">
        <v>1053</v>
      </c>
      <c r="I15" s="46" t="s">
        <v>1055</v>
      </c>
      <c r="J15" s="46" t="s">
        <v>1058</v>
      </c>
      <c r="K15" s="46" t="s">
        <v>1068</v>
      </c>
      <c r="L15" s="46" t="s">
        <v>1070</v>
      </c>
      <c r="X15" s="14" t="str">
        <f>Show!$B$4&amp;"T01.02 Rows {"&amp;COLUMN($B$1)&amp;"}"&amp;Index!$E$8</f>
        <v>!T01.02 Rows {2}</v>
      </c>
      <c r="Y15" s="14" t="str">
        <f>Show!$B$4&amp;"T01.02 Columns {"&amp;COLUMN($B$1)&amp;"}"</f>
        <v>!T01.02 Columns {2}</v>
      </c>
    </row>
    <row r="16" spans="1:25">
      <c r="B16" s="56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24:25">
      <c r="X17" s="14" t="str">
        <f>Show!$B$4&amp;Show!$B$4&amp;"T01.02 Rows {"&amp;COLUMN($B$1)&amp;"}"</f>
        <v>!!T01.02 Rows {2}</v>
      </c>
      <c r="Y17" s="14" t="str">
        <f>Show!$B$4&amp;Show!$B$4&amp;"T01.02 Columns {"&amp;COLUMN($L$1)&amp;"}"</f>
        <v>!!T01.02 Columns {12}</v>
      </c>
    </row>
  </sheetData>
  <sheetProtection sheet="1" objects="1" scenarios="1"/>
  <mergeCells count="16">
    <mergeCell ref="J12:J14"/>
    <mergeCell ref="K12:K14"/>
    <mergeCell ref="L12:L14"/>
    <mergeCell ref="D13:E13"/>
    <mergeCell ref="F13:F14"/>
    <mergeCell ref="G13:G14"/>
    <mergeCell ref="B2:O2"/>
    <mergeCell ref="B5:L5"/>
    <mergeCell ref="B9:B14"/>
    <mergeCell ref="C9:L10"/>
    <mergeCell ref="C11:I11"/>
    <mergeCell ref="J11:L11"/>
    <mergeCell ref="C12:C14"/>
    <mergeCell ref="D12:G12"/>
    <mergeCell ref="H12:H14"/>
    <mergeCell ref="I12:I14"/>
  </mergeCells>
  <hyperlinks>
    <hyperlink ref="A1" location="Index!A1" display="Back to Index" xr:uid="{28ADDF12-A59A-48F3-9824-EBBCC513F04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232ED-B8FB-4471-9D8E-C579B8DAE7E7}">
  <sheetPr codeName="Blad8"/>
  <dimension ref="A1:Y17"/>
  <sheetViews>
    <sheetView showGridLines="0" workbookViewId="0"/>
  </sheetViews>
  <sheetFormatPr defaultRowHeight="15"/>
  <cols>
    <col min="2" max="2" width="9.5703125" bestFit="1" customWidth="1"/>
    <col min="3" max="12" width="15.7109375" customWidth="1"/>
  </cols>
  <sheetData>
    <row r="1" spans="1:25">
      <c r="A1" s="43" t="s">
        <v>1026</v>
      </c>
    </row>
    <row r="2" spans="1:25" ht="23.25">
      <c r="B2" s="35" t="s">
        <v>484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5" spans="1:25" ht="18.75">
      <c r="B5" s="44" t="s">
        <v>1071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9" spans="1:25">
      <c r="B9" s="47" t="s">
        <v>1040</v>
      </c>
      <c r="C9" s="60" t="s">
        <v>1028</v>
      </c>
      <c r="D9" s="61"/>
      <c r="E9" s="61"/>
      <c r="F9" s="61"/>
      <c r="G9" s="61"/>
      <c r="H9" s="61"/>
      <c r="I9" s="61"/>
      <c r="J9" s="61"/>
      <c r="K9" s="61"/>
      <c r="L9" s="62"/>
    </row>
    <row r="10" spans="1:25">
      <c r="B10" s="59"/>
      <c r="C10" s="63"/>
      <c r="D10" s="64"/>
      <c r="E10" s="64"/>
      <c r="F10" s="64"/>
      <c r="G10" s="64"/>
      <c r="H10" s="64"/>
      <c r="I10" s="64"/>
      <c r="J10" s="64"/>
      <c r="K10" s="64"/>
      <c r="L10" s="65"/>
    </row>
    <row r="11" spans="1:25">
      <c r="B11" s="59"/>
      <c r="C11" s="66" t="s">
        <v>1042</v>
      </c>
      <c r="D11" s="67"/>
      <c r="E11" s="67"/>
      <c r="F11" s="67"/>
      <c r="G11" s="67"/>
      <c r="H11" s="67"/>
      <c r="I11" s="68"/>
      <c r="J11" s="66" t="s">
        <v>1056</v>
      </c>
      <c r="K11" s="67"/>
      <c r="L11" s="68"/>
    </row>
    <row r="12" spans="1:25">
      <c r="B12" s="59"/>
      <c r="C12" s="47" t="s">
        <v>1043</v>
      </c>
      <c r="D12" s="66" t="s">
        <v>1044</v>
      </c>
      <c r="E12" s="67"/>
      <c r="F12" s="67"/>
      <c r="G12" s="68"/>
      <c r="H12" s="47" t="s">
        <v>1052</v>
      </c>
      <c r="I12" s="47" t="s">
        <v>1054</v>
      </c>
      <c r="J12" s="47" t="s">
        <v>1066</v>
      </c>
      <c r="K12" s="47" t="s">
        <v>1067</v>
      </c>
      <c r="L12" s="47" t="s">
        <v>1069</v>
      </c>
    </row>
    <row r="13" spans="1:25">
      <c r="B13" s="59"/>
      <c r="C13" s="59"/>
      <c r="D13" s="66" t="s">
        <v>1045</v>
      </c>
      <c r="E13" s="68"/>
      <c r="F13" s="47" t="s">
        <v>1048</v>
      </c>
      <c r="G13" s="47" t="s">
        <v>1050</v>
      </c>
      <c r="H13" s="59"/>
      <c r="I13" s="59"/>
      <c r="J13" s="59"/>
      <c r="K13" s="59"/>
      <c r="L13" s="59"/>
    </row>
    <row r="14" spans="1:25" ht="75">
      <c r="B14" s="48"/>
      <c r="C14" s="48"/>
      <c r="D14" s="69" t="s">
        <v>1072</v>
      </c>
      <c r="E14" s="69" t="s">
        <v>1073</v>
      </c>
      <c r="F14" s="48"/>
      <c r="G14" s="48"/>
      <c r="H14" s="48"/>
      <c r="I14" s="48"/>
      <c r="J14" s="48"/>
      <c r="K14" s="48"/>
      <c r="L14" s="48"/>
    </row>
    <row r="15" spans="1:25">
      <c r="B15" s="46" t="s">
        <v>1041</v>
      </c>
      <c r="C15" s="46" t="s">
        <v>1031</v>
      </c>
      <c r="D15" s="46" t="s">
        <v>1036</v>
      </c>
      <c r="E15" s="46" t="s">
        <v>1038</v>
      </c>
      <c r="F15" s="46" t="s">
        <v>1049</v>
      </c>
      <c r="G15" s="46" t="s">
        <v>1051</v>
      </c>
      <c r="H15" s="46" t="s">
        <v>1053</v>
      </c>
      <c r="I15" s="46" t="s">
        <v>1055</v>
      </c>
      <c r="J15" s="46" t="s">
        <v>1058</v>
      </c>
      <c r="K15" s="46" t="s">
        <v>1068</v>
      </c>
      <c r="L15" s="46" t="s">
        <v>1070</v>
      </c>
      <c r="X15" s="14" t="str">
        <f>Show!$B$5&amp;"T01.03 Rows {"&amp;COLUMN($B$1)&amp;"}"&amp;Index!$E$9</f>
        <v>!T01.03 Rows {2}</v>
      </c>
      <c r="Y15" s="14" t="str">
        <f>Show!$B$5&amp;"T01.03 Columns {"&amp;COLUMN($B$1)&amp;"}"</f>
        <v>!T01.03 Columns {2}</v>
      </c>
    </row>
    <row r="16" spans="1:25">
      <c r="B16" s="56"/>
      <c r="C16" s="56"/>
      <c r="D16" s="58"/>
      <c r="E16" s="58"/>
      <c r="F16" s="56"/>
      <c r="G16" s="56"/>
      <c r="H16" s="56"/>
      <c r="I16" s="58"/>
      <c r="J16" s="58"/>
      <c r="K16" s="58"/>
      <c r="L16" s="58"/>
    </row>
    <row r="17" spans="24:25">
      <c r="X17" s="14" t="str">
        <f>Show!$B$5&amp;Show!$B$5&amp;"T01.03 Rows {"&amp;COLUMN($B$1)&amp;"}"</f>
        <v>!!T01.03 Rows {2}</v>
      </c>
      <c r="Y17" s="14" t="str">
        <f>Show!$B$5&amp;Show!$B$5&amp;"T01.03 Columns {"&amp;COLUMN($L$1)&amp;"}"</f>
        <v>!!T01.03 Columns {12}</v>
      </c>
    </row>
  </sheetData>
  <sheetProtection sheet="1" objects="1" scenarios="1"/>
  <mergeCells count="16">
    <mergeCell ref="J12:J14"/>
    <mergeCell ref="K12:K14"/>
    <mergeCell ref="L12:L14"/>
    <mergeCell ref="D13:E13"/>
    <mergeCell ref="F13:F14"/>
    <mergeCell ref="G13:G14"/>
    <mergeCell ref="B2:O2"/>
    <mergeCell ref="B5:L5"/>
    <mergeCell ref="B9:B14"/>
    <mergeCell ref="C9:L10"/>
    <mergeCell ref="C11:I11"/>
    <mergeCell ref="J11:L11"/>
    <mergeCell ref="C12:C14"/>
    <mergeCell ref="D12:G12"/>
    <mergeCell ref="H12:H14"/>
    <mergeCell ref="I12:I14"/>
  </mergeCells>
  <hyperlinks>
    <hyperlink ref="A1" location="Index!A1" display="Back to Index" xr:uid="{8E1F6B0F-9652-4E86-8A36-9259B5C370F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31</vt:i4>
      </vt:variant>
      <vt:variant>
        <vt:lpstr>Benoemde bereiken</vt:lpstr>
      </vt:variant>
      <vt:variant>
        <vt:i4>82</vt:i4>
      </vt:variant>
    </vt:vector>
  </HeadingPairs>
  <TitlesOfParts>
    <vt:vector size="113" baseType="lpstr">
      <vt:lpstr>General data</vt:lpstr>
      <vt:lpstr>XBRL Errors</vt:lpstr>
      <vt:lpstr>Index</vt:lpstr>
      <vt:lpstr>Show</vt:lpstr>
      <vt:lpstr>Hierarchies</vt:lpstr>
      <vt:lpstr>TG0001</vt:lpstr>
      <vt:lpstr>TG0101</vt:lpstr>
      <vt:lpstr>TG0102</vt:lpstr>
      <vt:lpstr>TG0103</vt:lpstr>
      <vt:lpstr>TG0201</vt:lpstr>
      <vt:lpstr>TG0202</vt:lpstr>
      <vt:lpstr>TG0301</vt:lpstr>
      <vt:lpstr>TG0302</vt:lpstr>
      <vt:lpstr>TG0303</vt:lpstr>
      <vt:lpstr>TG0401</vt:lpstr>
      <vt:lpstr>TG0402</vt:lpstr>
      <vt:lpstr>TG0404</vt:lpstr>
      <vt:lpstr>TG0501</vt:lpstr>
      <vt:lpstr>TG0502</vt:lpstr>
      <vt:lpstr>TG0503</vt:lpstr>
      <vt:lpstr>TG0504</vt:lpstr>
      <vt:lpstr>TG0601</vt:lpstr>
      <vt:lpstr>TG0602</vt:lpstr>
      <vt:lpstr>TG0603</vt:lpstr>
      <vt:lpstr>TG0604</vt:lpstr>
      <vt:lpstr>TG0605</vt:lpstr>
      <vt:lpstr>TG0606</vt:lpstr>
      <vt:lpstr>TG0701</vt:lpstr>
      <vt:lpstr>TG0702</vt:lpstr>
      <vt:lpstr>TG0703</vt:lpstr>
      <vt:lpstr>TG0704</vt:lpstr>
      <vt:lpstr>'General data'!Currencies</vt:lpstr>
      <vt:lpstr>dr_x_0</vt:lpstr>
      <vt:lpstr>dr_x_1</vt:lpstr>
      <vt:lpstr>dr_x_10</vt:lpstr>
      <vt:lpstr>dr_x_11</vt:lpstr>
      <vt:lpstr>dr_x_12</vt:lpstr>
      <vt:lpstr>dr_x_13</vt:lpstr>
      <vt:lpstr>dr_x_14</vt:lpstr>
      <vt:lpstr>dr_x_15</vt:lpstr>
      <vt:lpstr>dr_x_16</vt:lpstr>
      <vt:lpstr>dr_x_17</vt:lpstr>
      <vt:lpstr>dr_x_18</vt:lpstr>
      <vt:lpstr>dr_x_19</vt:lpstr>
      <vt:lpstr>dr_x_2</vt:lpstr>
      <vt:lpstr>dr_x_20</vt:lpstr>
      <vt:lpstr>dr_x_21</vt:lpstr>
      <vt:lpstr>dr_x_22</vt:lpstr>
      <vt:lpstr>dr_x_23</vt:lpstr>
      <vt:lpstr>dr_x_24</vt:lpstr>
      <vt:lpstr>dr_x_25</vt:lpstr>
      <vt:lpstr>dr_x_26</vt:lpstr>
      <vt:lpstr>dr_x_27</vt:lpstr>
      <vt:lpstr>dr_x_28</vt:lpstr>
      <vt:lpstr>dr_x_29</vt:lpstr>
      <vt:lpstr>dr_x_3</vt:lpstr>
      <vt:lpstr>dr_x_30</vt:lpstr>
      <vt:lpstr>dr_x_31</vt:lpstr>
      <vt:lpstr>dr_x_32</vt:lpstr>
      <vt:lpstr>dr_x_33</vt:lpstr>
      <vt:lpstr>dr_x_34</vt:lpstr>
      <vt:lpstr>dr_x_35</vt:lpstr>
      <vt:lpstr>dr_x_36</vt:lpstr>
      <vt:lpstr>dr_x_37</vt:lpstr>
      <vt:lpstr>dr_x_38</vt:lpstr>
      <vt:lpstr>dr_x_39</vt:lpstr>
      <vt:lpstr>dr_x_4</vt:lpstr>
      <vt:lpstr>dr_x_40</vt:lpstr>
      <vt:lpstr>dr_x_5</vt:lpstr>
      <vt:lpstr>dr_x_6</vt:lpstr>
      <vt:lpstr>dr_x_7</vt:lpstr>
      <vt:lpstr>dr_x_8</vt:lpstr>
      <vt:lpstr>dr_x_9</vt:lpstr>
      <vt:lpstr>hier_dom003_001</vt:lpstr>
      <vt:lpstr>hier_dom008_003</vt:lpstr>
      <vt:lpstr>hier_dom013_001</vt:lpstr>
      <vt:lpstr>hier_dom030_006</vt:lpstr>
      <vt:lpstr>hier_dom030_008</vt:lpstr>
      <vt:lpstr>hier_dom050_042</vt:lpstr>
      <vt:lpstr>hier_dom050_043</vt:lpstr>
      <vt:lpstr>hier_dom052_005</vt:lpstr>
      <vt:lpstr>hier_dom052_006</vt:lpstr>
      <vt:lpstr>hier_dom057_001</vt:lpstr>
      <vt:lpstr>hier_dom057_002</vt:lpstr>
      <vt:lpstr>hier_dom059_001</vt:lpstr>
      <vt:lpstr>hier_dom060_001</vt:lpstr>
      <vt:lpstr>'General data'!Modules</vt:lpstr>
      <vt:lpstr>'General data'!PP_CompressOutput</vt:lpstr>
      <vt:lpstr>PP_ConcatenateAssertionMessages</vt:lpstr>
      <vt:lpstr>'General data'!PP_Country</vt:lpstr>
      <vt:lpstr>'General data'!PP_Currency</vt:lpstr>
      <vt:lpstr>'General data'!PP_Debug</vt:lpstr>
      <vt:lpstr>'General data'!PP_DecimalDecimals</vt:lpstr>
      <vt:lpstr>'General data'!PP_DecimalPrecision</vt:lpstr>
      <vt:lpstr>'General data'!PP_DeclarerType</vt:lpstr>
      <vt:lpstr>'General data'!PP_Domain</vt:lpstr>
      <vt:lpstr>'General data'!PP_FilingEmailAddress</vt:lpstr>
      <vt:lpstr>'General data'!PP_Identifier</vt:lpstr>
      <vt:lpstr>'General data'!PP_Language</vt:lpstr>
      <vt:lpstr>'General data'!PP_Module</vt:lpstr>
      <vt:lpstr>'General data'!PP_MonetaryDecimals</vt:lpstr>
      <vt:lpstr>'General data'!PP_MonetaryPrecision</vt:lpstr>
      <vt:lpstr>'General data'!PP_Period_end_date</vt:lpstr>
      <vt:lpstr>'General data'!PP_Period_start_date</vt:lpstr>
      <vt:lpstr>'General data'!PP_PostParser</vt:lpstr>
      <vt:lpstr>'General data'!PP_PostParserParameter</vt:lpstr>
      <vt:lpstr>'General data'!PP_Taxonomy</vt:lpstr>
      <vt:lpstr>'General data'!rAddReqs</vt:lpstr>
      <vt:lpstr>'General data'!rAddTitle</vt:lpstr>
      <vt:lpstr>rEntryPointCode</vt:lpstr>
      <vt:lpstr>rEntryPointNumber</vt:lpstr>
      <vt:lpstr>rVersion</vt:lpstr>
      <vt:lpstr>'General data'!Taxonomies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2020-06-09T12:43:29Z</dcterms:created>
  <dcterms:modified xsi:type="dcterms:W3CDTF">2020-06-09T15:34:18Z</dcterms:modified>
</cp:coreProperties>
</file>